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start" sheetId="8" r:id="rId1"/>
    <sheet name="dekrety" sheetId="1" r:id="rId2"/>
    <sheet name="ZOiS" sheetId="7" r:id="rId3"/>
    <sheet name="plan kont" sheetId="6" r:id="rId4"/>
  </sheets>
  <definedNames>
    <definedName name="_xlnm._FilterDatabase" localSheetId="1" hidden="1">dekrety!$B$2:$F$93</definedName>
    <definedName name="lista">'plan kont'!$B$3:$B$139</definedName>
  </definedNames>
  <calcPr calcId="152511"/>
</workbook>
</file>

<file path=xl/calcChain.xml><?xml version="1.0" encoding="utf-8"?>
<calcChain xmlns="http://schemas.openxmlformats.org/spreadsheetml/2006/main">
  <c r="C94" i="7" l="1"/>
  <c r="D94" i="7"/>
  <c r="E94" i="7"/>
  <c r="F94" i="7"/>
  <c r="C93" i="7"/>
  <c r="D93" i="7"/>
  <c r="E93" i="7"/>
  <c r="F93" i="7"/>
  <c r="C58" i="7"/>
  <c r="D58" i="7"/>
  <c r="F58" i="7"/>
  <c r="C80" i="7"/>
  <c r="D80" i="7"/>
  <c r="E80" i="7"/>
  <c r="F80" i="7"/>
  <c r="C124" i="7"/>
  <c r="D124" i="7"/>
  <c r="E124" i="7"/>
  <c r="F124" i="7"/>
  <c r="C125" i="7"/>
  <c r="D125" i="7"/>
  <c r="E125" i="7"/>
  <c r="F125" i="7"/>
  <c r="E58" i="7" l="1"/>
  <c r="H58" i="7" s="1"/>
  <c r="G93" i="7"/>
  <c r="G94" i="7"/>
  <c r="H94" i="7"/>
  <c r="H93" i="7"/>
  <c r="H80" i="7"/>
  <c r="G80" i="7"/>
  <c r="E123" i="7"/>
  <c r="H125" i="7"/>
  <c r="C123" i="7"/>
  <c r="D123" i="7"/>
  <c r="G124" i="7"/>
  <c r="F123" i="7"/>
  <c r="G125" i="7"/>
  <c r="H124" i="7"/>
  <c r="G58" i="7" l="1"/>
  <c r="G123" i="7"/>
  <c r="H123" i="7"/>
  <c r="D89" i="1" l="1"/>
  <c r="D90" i="1"/>
  <c r="D91" i="1" l="1"/>
  <c r="D92" i="1"/>
  <c r="D86" i="1"/>
  <c r="D87" i="1"/>
  <c r="D88" i="1"/>
  <c r="D81" i="1"/>
  <c r="D82" i="1"/>
  <c r="D83" i="1"/>
  <c r="D84" i="1"/>
  <c r="D85" i="1"/>
  <c r="D93" i="1"/>
  <c r="D80" i="1"/>
  <c r="D78" i="1"/>
  <c r="D79" i="1"/>
  <c r="D71" i="1"/>
  <c r="D67" i="1"/>
  <c r="D68" i="1"/>
  <c r="D69" i="1"/>
  <c r="D70" i="1"/>
  <c r="C118" i="7" l="1"/>
  <c r="D118" i="7"/>
  <c r="E118" i="7"/>
  <c r="F118" i="7"/>
  <c r="H118" i="7" l="1"/>
  <c r="G118" i="7"/>
  <c r="C113" i="7"/>
  <c r="D113" i="7"/>
  <c r="E113" i="7"/>
  <c r="F113" i="7"/>
  <c r="C114" i="7"/>
  <c r="D114" i="7"/>
  <c r="E114" i="7"/>
  <c r="F114" i="7"/>
  <c r="C115" i="7"/>
  <c r="D115" i="7"/>
  <c r="E115" i="7"/>
  <c r="F115" i="7"/>
  <c r="C116" i="7"/>
  <c r="D116" i="7"/>
  <c r="E116" i="7"/>
  <c r="F116" i="7"/>
  <c r="C117" i="7"/>
  <c r="D117" i="7"/>
  <c r="E117" i="7"/>
  <c r="F117" i="7"/>
  <c r="C119" i="7"/>
  <c r="D119" i="7"/>
  <c r="E119" i="7"/>
  <c r="F119" i="7"/>
  <c r="C120" i="7"/>
  <c r="D120" i="7"/>
  <c r="E120" i="7"/>
  <c r="F120" i="7"/>
  <c r="C95" i="7"/>
  <c r="D95" i="7"/>
  <c r="E95" i="7"/>
  <c r="F95" i="7"/>
  <c r="D50" i="1"/>
  <c r="D51" i="1"/>
  <c r="D52" i="1"/>
  <c r="D53" i="1"/>
  <c r="D23" i="1"/>
  <c r="D24" i="1"/>
  <c r="D25" i="1"/>
  <c r="D21" i="1"/>
  <c r="D26" i="1"/>
  <c r="D27" i="1"/>
  <c r="G116" i="7" l="1"/>
  <c r="G117" i="7"/>
  <c r="G113" i="7"/>
  <c r="G115" i="7"/>
  <c r="H117" i="7"/>
  <c r="H115" i="7"/>
  <c r="G114" i="7"/>
  <c r="H113" i="7"/>
  <c r="H116" i="7"/>
  <c r="H114" i="7"/>
  <c r="H120" i="7"/>
  <c r="H119" i="7"/>
  <c r="G119" i="7"/>
  <c r="G120" i="7"/>
  <c r="G95" i="7"/>
  <c r="H95" i="7"/>
  <c r="B61" i="7"/>
  <c r="D61" i="1"/>
  <c r="D62" i="1"/>
  <c r="D63" i="1"/>
  <c r="D72" i="1"/>
  <c r="D73" i="1"/>
  <c r="D74" i="1"/>
  <c r="D75" i="1"/>
  <c r="D76" i="1"/>
  <c r="D60" i="1"/>
  <c r="D64" i="1"/>
  <c r="D65" i="1"/>
  <c r="D66" i="1"/>
  <c r="D77" i="1"/>
  <c r="D56" i="1"/>
  <c r="D57" i="1"/>
  <c r="D58" i="1"/>
  <c r="D59" i="1"/>
  <c r="D42" i="1"/>
  <c r="D43" i="1"/>
  <c r="D44" i="1"/>
  <c r="D45" i="1"/>
  <c r="D46" i="1"/>
  <c r="D47" i="1"/>
  <c r="D48" i="1"/>
  <c r="D49" i="1"/>
  <c r="D54" i="1"/>
  <c r="D55" i="1"/>
  <c r="D31" i="1"/>
  <c r="D32" i="1"/>
  <c r="D33" i="1"/>
  <c r="D34" i="1"/>
  <c r="D35" i="1"/>
  <c r="D36" i="1"/>
  <c r="D37" i="1"/>
  <c r="D38" i="1"/>
  <c r="D39" i="1"/>
  <c r="D40" i="1"/>
  <c r="D41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2" i="1"/>
  <c r="D28" i="1"/>
  <c r="D29" i="1"/>
  <c r="D30" i="1"/>
  <c r="B67" i="7" l="1"/>
  <c r="B63" i="7" l="1"/>
  <c r="B66" i="7"/>
  <c r="B134" i="7" l="1"/>
  <c r="B135" i="7"/>
  <c r="B136" i="7"/>
  <c r="B137" i="7"/>
  <c r="B138" i="7"/>
  <c r="B139" i="7"/>
  <c r="B53" i="7"/>
  <c r="F94" i="1" l="1"/>
  <c r="E94" i="1"/>
  <c r="J2" i="1" l="1"/>
  <c r="K2" i="1"/>
  <c r="B56" i="7"/>
  <c r="B57" i="7"/>
  <c r="B60" i="7"/>
  <c r="B62" i="7"/>
  <c r="B68" i="7"/>
  <c r="B69" i="7"/>
  <c r="B70" i="7"/>
  <c r="B71" i="7"/>
  <c r="B74" i="7"/>
  <c r="B83" i="7"/>
  <c r="B97" i="7"/>
  <c r="B100" i="7"/>
  <c r="B108" i="7"/>
  <c r="B111" i="7"/>
  <c r="B121" i="7"/>
  <c r="B122" i="7"/>
  <c r="B123" i="7"/>
  <c r="B126" i="7"/>
  <c r="B127" i="7"/>
  <c r="B128" i="7"/>
  <c r="B129" i="7"/>
  <c r="B130" i="7"/>
  <c r="B131" i="7"/>
  <c r="B132" i="7"/>
  <c r="B133" i="7"/>
  <c r="B47" i="7"/>
  <c r="B48" i="7"/>
  <c r="B49" i="7"/>
  <c r="B50" i="7"/>
  <c r="B51" i="7"/>
  <c r="B52" i="7"/>
  <c r="B26" i="7"/>
  <c r="B32" i="7"/>
  <c r="B46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1" i="7"/>
  <c r="B22" i="7"/>
  <c r="B25" i="7"/>
  <c r="B4" i="7"/>
  <c r="H2" i="1" l="1"/>
  <c r="D3" i="1" l="1"/>
  <c r="C45" i="7"/>
  <c r="C70" i="7"/>
  <c r="C8" i="7"/>
  <c r="D79" i="7"/>
  <c r="D134" i="7"/>
  <c r="D92" i="7"/>
  <c r="D106" i="7"/>
  <c r="D18" i="7"/>
  <c r="D99" i="7"/>
  <c r="D128" i="7"/>
  <c r="C91" i="7"/>
  <c r="C43" i="7"/>
  <c r="D110" i="7"/>
  <c r="C133" i="7"/>
  <c r="D35" i="7"/>
  <c r="C67" i="7"/>
  <c r="C121" i="7"/>
  <c r="C79" i="7"/>
  <c r="D23" i="7"/>
  <c r="D16" i="7"/>
  <c r="C132" i="7"/>
  <c r="D82" i="7"/>
  <c r="C16" i="7"/>
  <c r="D85" i="7"/>
  <c r="D69" i="7"/>
  <c r="C96" i="7"/>
  <c r="D90" i="7"/>
  <c r="C131" i="7"/>
  <c r="C54" i="7"/>
  <c r="D67" i="7"/>
  <c r="D51" i="7"/>
  <c r="D53" i="7"/>
  <c r="C55" i="7"/>
  <c r="C48" i="7"/>
  <c r="D6" i="7"/>
  <c r="C90" i="7"/>
  <c r="C137" i="7"/>
  <c r="D68" i="7"/>
  <c r="D127" i="7"/>
  <c r="C41" i="7"/>
  <c r="C17" i="7"/>
  <c r="C20" i="7"/>
  <c r="D28" i="7"/>
  <c r="D47" i="7"/>
  <c r="D129" i="7"/>
  <c r="C19" i="7"/>
  <c r="C35" i="7"/>
  <c r="D102" i="7"/>
  <c r="D21" i="7"/>
  <c r="D44" i="7"/>
  <c r="D64" i="7"/>
  <c r="D19" i="7"/>
  <c r="C73" i="7"/>
  <c r="C53" i="7"/>
  <c r="C128" i="7"/>
  <c r="D7" i="7"/>
  <c r="C44" i="7"/>
  <c r="C77" i="7"/>
  <c r="D65" i="7"/>
  <c r="C47" i="7"/>
  <c r="C85" i="7"/>
  <c r="D20" i="7"/>
  <c r="D136" i="7"/>
  <c r="C103" i="7"/>
  <c r="C130" i="7"/>
  <c r="D17" i="7"/>
  <c r="D40" i="7"/>
  <c r="D29" i="7"/>
  <c r="C36" i="7"/>
  <c r="D31" i="7"/>
  <c r="C69" i="7"/>
  <c r="D54" i="7"/>
  <c r="D133" i="7"/>
  <c r="C59" i="7"/>
  <c r="D81" i="7"/>
  <c r="C68" i="7"/>
  <c r="C76" i="7"/>
  <c r="D25" i="7"/>
  <c r="C127" i="7"/>
  <c r="C88" i="7"/>
  <c r="D24" i="7"/>
  <c r="C129" i="7"/>
  <c r="C102" i="7"/>
  <c r="C135" i="7"/>
  <c r="D9" i="7"/>
  <c r="D55" i="7"/>
  <c r="D132" i="7"/>
  <c r="D77" i="7"/>
  <c r="D10" i="7"/>
  <c r="C42" i="7"/>
  <c r="D66" i="7"/>
  <c r="D126" i="7"/>
  <c r="C99" i="7"/>
  <c r="C30" i="7"/>
  <c r="D48" i="7"/>
  <c r="C87" i="7"/>
  <c r="D73" i="7"/>
  <c r="C6" i="7"/>
  <c r="C92" i="7"/>
  <c r="C38" i="7"/>
  <c r="C107" i="7"/>
  <c r="D30" i="7"/>
  <c r="D96" i="7"/>
  <c r="D78" i="7"/>
  <c r="C18" i="7"/>
  <c r="D15" i="7"/>
  <c r="C64" i="7"/>
  <c r="C65" i="7"/>
  <c r="C23" i="7"/>
  <c r="D45" i="7"/>
  <c r="C14" i="7"/>
  <c r="D121" i="7"/>
  <c r="D87" i="7"/>
  <c r="C106" i="7"/>
  <c r="D39" i="7"/>
  <c r="D52" i="7"/>
  <c r="D103" i="7"/>
  <c r="C122" i="7"/>
  <c r="D139" i="7"/>
  <c r="D138" i="7"/>
  <c r="C139" i="7"/>
  <c r="C10" i="7"/>
  <c r="C134" i="7"/>
  <c r="D137" i="7"/>
  <c r="C89" i="7"/>
  <c r="C7" i="7"/>
  <c r="D59" i="7"/>
  <c r="C81" i="7"/>
  <c r="C61" i="7"/>
  <c r="D43" i="7"/>
  <c r="C60" i="7"/>
  <c r="C31" i="7"/>
  <c r="D14" i="7"/>
  <c r="D8" i="7"/>
  <c r="C138" i="7"/>
  <c r="D88" i="7"/>
  <c r="D131" i="7"/>
  <c r="C136" i="7"/>
  <c r="D91" i="7"/>
  <c r="D11" i="7"/>
  <c r="D60" i="7"/>
  <c r="C51" i="7"/>
  <c r="C39" i="7"/>
  <c r="D130" i="7"/>
  <c r="C28" i="7"/>
  <c r="C11" i="7"/>
  <c r="C21" i="7"/>
  <c r="C25" i="7"/>
  <c r="D107" i="7"/>
  <c r="D42" i="7"/>
  <c r="D76" i="7"/>
  <c r="D38" i="7"/>
  <c r="C37" i="7"/>
  <c r="C82" i="7"/>
  <c r="D135" i="7"/>
  <c r="C34" i="7"/>
  <c r="C78" i="7"/>
  <c r="C22" i="7"/>
  <c r="D36" i="7"/>
  <c r="C40" i="7"/>
  <c r="D34" i="7"/>
  <c r="C126" i="7"/>
  <c r="D41" i="7"/>
  <c r="C52" i="7"/>
  <c r="C15" i="7"/>
  <c r="C86" i="7"/>
  <c r="D37" i="7"/>
  <c r="D122" i="7"/>
  <c r="D86" i="7"/>
  <c r="D70" i="7"/>
  <c r="D61" i="7"/>
  <c r="C66" i="7"/>
  <c r="D89" i="7"/>
  <c r="D22" i="7"/>
  <c r="C29" i="7"/>
  <c r="C24" i="7"/>
  <c r="C9" i="7"/>
  <c r="C110" i="7"/>
  <c r="C63" i="7"/>
  <c r="E51" i="7"/>
  <c r="C105" i="7"/>
  <c r="E40" i="7"/>
  <c r="E85" i="7"/>
  <c r="E128" i="7"/>
  <c r="E129" i="7"/>
  <c r="F11" i="7"/>
  <c r="D63" i="7"/>
  <c r="E61" i="7"/>
  <c r="E110" i="7"/>
  <c r="F132" i="7"/>
  <c r="C84" i="7"/>
  <c r="F30" i="7"/>
  <c r="E20" i="7"/>
  <c r="E39" i="7"/>
  <c r="E25" i="7"/>
  <c r="D109" i="7"/>
  <c r="D57" i="7"/>
  <c r="C112" i="7"/>
  <c r="C111" i="7" s="1"/>
  <c r="E130" i="7"/>
  <c r="E132" i="7"/>
  <c r="F139" i="7"/>
  <c r="E24" i="7"/>
  <c r="F14" i="7"/>
  <c r="F19" i="7"/>
  <c r="E134" i="7"/>
  <c r="F53" i="7"/>
  <c r="F23" i="7"/>
  <c r="E41" i="7"/>
  <c r="F77" i="7"/>
  <c r="F91" i="7"/>
  <c r="E44" i="7"/>
  <c r="C13" i="7"/>
  <c r="F22" i="7"/>
  <c r="E15" i="7"/>
  <c r="E126" i="7"/>
  <c r="E52" i="7"/>
  <c r="E14" i="7"/>
  <c r="E73" i="7"/>
  <c r="F90" i="7"/>
  <c r="E42" i="7"/>
  <c r="F89" i="7"/>
  <c r="F31" i="7"/>
  <c r="F135" i="7"/>
  <c r="C72" i="7"/>
  <c r="F16" i="7"/>
  <c r="F128" i="7"/>
  <c r="F65" i="7"/>
  <c r="E29" i="7"/>
  <c r="E22" i="7"/>
  <c r="E38" i="7"/>
  <c r="E64" i="7"/>
  <c r="E54" i="7"/>
  <c r="F138" i="7"/>
  <c r="F43" i="7"/>
  <c r="E68" i="7"/>
  <c r="F25" i="7"/>
  <c r="F59" i="7"/>
  <c r="F126" i="7"/>
  <c r="F8" i="7"/>
  <c r="E96" i="7"/>
  <c r="E91" i="7"/>
  <c r="E78" i="7"/>
  <c r="F92" i="7"/>
  <c r="E103" i="7"/>
  <c r="F51" i="7"/>
  <c r="E77" i="7"/>
  <c r="E17" i="7"/>
  <c r="F107" i="7"/>
  <c r="F42" i="7"/>
  <c r="F103" i="7"/>
  <c r="C75" i="7"/>
  <c r="E30" i="7"/>
  <c r="F88" i="7"/>
  <c r="E55" i="7"/>
  <c r="F67" i="7"/>
  <c r="E90" i="7"/>
  <c r="F15" i="7"/>
  <c r="F81" i="7"/>
  <c r="C101" i="7"/>
  <c r="E138" i="7"/>
  <c r="F37" i="7"/>
  <c r="E88" i="7"/>
  <c r="F38" i="7"/>
  <c r="D33" i="7"/>
  <c r="F98" i="7"/>
  <c r="E102" i="7"/>
  <c r="E70" i="7"/>
  <c r="E89" i="7"/>
  <c r="C50" i="7"/>
  <c r="D105" i="7"/>
  <c r="F52" i="7"/>
  <c r="F127" i="7"/>
  <c r="F10" i="7"/>
  <c r="F131" i="7"/>
  <c r="F24" i="7"/>
  <c r="F64" i="7"/>
  <c r="E6" i="7"/>
  <c r="F57" i="7"/>
  <c r="E11" i="7"/>
  <c r="E86" i="7"/>
  <c r="F68" i="7"/>
  <c r="F72" i="7"/>
  <c r="E45" i="7"/>
  <c r="E7" i="7"/>
  <c r="E43" i="7"/>
  <c r="F54" i="7"/>
  <c r="F36" i="7"/>
  <c r="F34" i="7"/>
  <c r="F41" i="7"/>
  <c r="F137" i="7"/>
  <c r="D101" i="7"/>
  <c r="F96" i="7"/>
  <c r="E87" i="7"/>
  <c r="E16" i="7"/>
  <c r="E10" i="7"/>
  <c r="E139" i="7"/>
  <c r="E76" i="7"/>
  <c r="E35" i="7"/>
  <c r="F122" i="7"/>
  <c r="F70" i="7"/>
  <c r="F45" i="7"/>
  <c r="E21" i="7"/>
  <c r="F130" i="7"/>
  <c r="E48" i="7"/>
  <c r="D98" i="7"/>
  <c r="D97" i="7" s="1"/>
  <c r="F134" i="7"/>
  <c r="E47" i="7"/>
  <c r="E92" i="7"/>
  <c r="E69" i="7"/>
  <c r="D75" i="7"/>
  <c r="E34" i="7"/>
  <c r="F39" i="7"/>
  <c r="E137" i="7"/>
  <c r="F121" i="7"/>
  <c r="F75" i="7"/>
  <c r="F33" i="7"/>
  <c r="E63" i="7"/>
  <c r="F82" i="7"/>
  <c r="E122" i="7"/>
  <c r="F29" i="7"/>
  <c r="F76" i="7"/>
  <c r="D27" i="7"/>
  <c r="E60" i="7"/>
  <c r="F55" i="7"/>
  <c r="E19" i="7"/>
  <c r="D84" i="7"/>
  <c r="C27" i="7"/>
  <c r="F40" i="7"/>
  <c r="D13" i="7"/>
  <c r="F136" i="7"/>
  <c r="F6" i="7"/>
  <c r="E23" i="7"/>
  <c r="F112" i="7"/>
  <c r="F111" i="7" s="1"/>
  <c r="F110" i="7"/>
  <c r="F133" i="7"/>
  <c r="E133" i="7"/>
  <c r="E131" i="7"/>
  <c r="C33" i="7"/>
  <c r="F87" i="7"/>
  <c r="E33" i="7"/>
  <c r="E135" i="7"/>
  <c r="F101" i="7"/>
  <c r="F20" i="7"/>
  <c r="F99" i="7"/>
  <c r="F106" i="7"/>
  <c r="C57" i="7"/>
  <c r="D112" i="7"/>
  <c r="D111" i="7" s="1"/>
  <c r="E107" i="7"/>
  <c r="E121" i="7"/>
  <c r="E57" i="7"/>
  <c r="F129" i="7"/>
  <c r="F73" i="7"/>
  <c r="F69" i="7"/>
  <c r="F84" i="7"/>
  <c r="F102" i="7"/>
  <c r="D72" i="7"/>
  <c r="E18" i="7"/>
  <c r="F60" i="7"/>
  <c r="E127" i="7"/>
  <c r="E28" i="7"/>
  <c r="E98" i="7"/>
  <c r="E136" i="7"/>
  <c r="E106" i="7"/>
  <c r="F7" i="7"/>
  <c r="F48" i="7"/>
  <c r="E66" i="7"/>
  <c r="E79" i="7"/>
  <c r="E13" i="7"/>
  <c r="F27" i="7"/>
  <c r="E27" i="7"/>
  <c r="F50" i="7"/>
  <c r="C109" i="7"/>
  <c r="F9" i="7"/>
  <c r="F44" i="7"/>
  <c r="E105" i="7"/>
  <c r="F86" i="7"/>
  <c r="E59" i="7"/>
  <c r="E112" i="7"/>
  <c r="E111" i="7" s="1"/>
  <c r="F47" i="7"/>
  <c r="F79" i="7"/>
  <c r="E67" i="7"/>
  <c r="F28" i="7"/>
  <c r="F18" i="7"/>
  <c r="E8" i="7"/>
  <c r="E9" i="7"/>
  <c r="E53" i="7"/>
  <c r="F63" i="7"/>
  <c r="E109" i="7"/>
  <c r="F105" i="7"/>
  <c r="F5" i="7"/>
  <c r="E5" i="7"/>
  <c r="F66" i="7"/>
  <c r="D50" i="7"/>
  <c r="E65" i="7"/>
  <c r="E82" i="7"/>
  <c r="E31" i="7"/>
  <c r="F78" i="7"/>
  <c r="F21" i="7"/>
  <c r="F61" i="7"/>
  <c r="E101" i="7"/>
  <c r="C98" i="7"/>
  <c r="F13" i="7"/>
  <c r="F109" i="7"/>
  <c r="E84" i="7"/>
  <c r="F17" i="7"/>
  <c r="E81" i="7"/>
  <c r="E99" i="7"/>
  <c r="E36" i="7"/>
  <c r="E72" i="7"/>
  <c r="D5" i="7"/>
  <c r="F35" i="7"/>
  <c r="F85" i="7"/>
  <c r="E37" i="7"/>
  <c r="E75" i="7"/>
  <c r="E50" i="7"/>
  <c r="C5" i="7"/>
  <c r="E108" i="7" l="1"/>
  <c r="E32" i="7"/>
  <c r="D32" i="7"/>
  <c r="C4" i="7"/>
  <c r="H7" i="7"/>
  <c r="D108" i="7"/>
  <c r="H17" i="7"/>
  <c r="D62" i="7"/>
  <c r="F97" i="7"/>
  <c r="G79" i="7"/>
  <c r="G136" i="7"/>
  <c r="C71" i="7"/>
  <c r="G36" i="7"/>
  <c r="G133" i="7"/>
  <c r="H6" i="7"/>
  <c r="G37" i="7"/>
  <c r="G98" i="7"/>
  <c r="H23" i="7"/>
  <c r="C56" i="7"/>
  <c r="H35" i="7"/>
  <c r="G99" i="7"/>
  <c r="F108" i="7"/>
  <c r="D71" i="7"/>
  <c r="F71" i="7"/>
  <c r="G107" i="7"/>
  <c r="G23" i="7"/>
  <c r="H55" i="7"/>
  <c r="G89" i="7"/>
  <c r="E74" i="7"/>
  <c r="E62" i="7"/>
  <c r="G8" i="7"/>
  <c r="G77" i="7"/>
  <c r="H128" i="7"/>
  <c r="C32" i="7"/>
  <c r="H66" i="7"/>
  <c r="G135" i="7"/>
  <c r="D104" i="7"/>
  <c r="E49" i="7"/>
  <c r="E46" i="7" s="1"/>
  <c r="G84" i="7"/>
  <c r="E100" i="7"/>
  <c r="G31" i="7"/>
  <c r="H79" i="7"/>
  <c r="G121" i="7"/>
  <c r="D12" i="7"/>
  <c r="C49" i="7"/>
  <c r="C46" i="7" s="1"/>
  <c r="H65" i="7"/>
  <c r="G132" i="7"/>
  <c r="C104" i="7"/>
  <c r="H81" i="7"/>
  <c r="H21" i="7"/>
  <c r="F4" i="7"/>
  <c r="H28" i="7"/>
  <c r="G27" i="7"/>
  <c r="G127" i="7"/>
  <c r="H129" i="7"/>
  <c r="H87" i="7"/>
  <c r="C26" i="7"/>
  <c r="G34" i="7"/>
  <c r="H130" i="7"/>
  <c r="G10" i="7"/>
  <c r="G11" i="7"/>
  <c r="H24" i="7"/>
  <c r="H52" i="7"/>
  <c r="G70" i="7"/>
  <c r="H15" i="7"/>
  <c r="H88" i="7"/>
  <c r="H51" i="7"/>
  <c r="G28" i="7"/>
  <c r="H19" i="7"/>
  <c r="H50" i="7"/>
  <c r="H44" i="7"/>
  <c r="H40" i="7"/>
  <c r="H16" i="7"/>
  <c r="H137" i="7"/>
  <c r="F56" i="7"/>
  <c r="G138" i="7"/>
  <c r="G30" i="7"/>
  <c r="H31" i="7"/>
  <c r="G73" i="7"/>
  <c r="G128" i="7"/>
  <c r="G22" i="7"/>
  <c r="G53" i="7"/>
  <c r="G61" i="7"/>
  <c r="E56" i="7"/>
  <c r="H102" i="7"/>
  <c r="H45" i="7"/>
  <c r="G6" i="7"/>
  <c r="C100" i="7"/>
  <c r="H67" i="7"/>
  <c r="C74" i="7"/>
  <c r="G24" i="7"/>
  <c r="G51" i="7"/>
  <c r="H109" i="7"/>
  <c r="H63" i="7"/>
  <c r="H60" i="7"/>
  <c r="H112" i="7"/>
  <c r="H111" i="7" s="1"/>
  <c r="D26" i="7"/>
  <c r="H34" i="7"/>
  <c r="G86" i="7"/>
  <c r="G88" i="7"/>
  <c r="H126" i="7"/>
  <c r="H43" i="7"/>
  <c r="G52" i="7"/>
  <c r="G139" i="7"/>
  <c r="D56" i="7"/>
  <c r="G20" i="7"/>
  <c r="H11" i="7"/>
  <c r="G110" i="7"/>
  <c r="G101" i="7"/>
  <c r="G82" i="7"/>
  <c r="F104" i="7"/>
  <c r="H18" i="7"/>
  <c r="H86" i="7"/>
  <c r="H9" i="7"/>
  <c r="H27" i="7"/>
  <c r="G106" i="7"/>
  <c r="G18" i="7"/>
  <c r="H133" i="7"/>
  <c r="H136" i="7"/>
  <c r="H29" i="7"/>
  <c r="G47" i="7"/>
  <c r="H70" i="7"/>
  <c r="H41" i="7"/>
  <c r="H54" i="7"/>
  <c r="H64" i="7"/>
  <c r="H107" i="7"/>
  <c r="H91" i="7"/>
  <c r="H138" i="7"/>
  <c r="G14" i="7"/>
  <c r="H14" i="7"/>
  <c r="G76" i="7"/>
  <c r="G50" i="7"/>
  <c r="D4" i="7"/>
  <c r="F12" i="7"/>
  <c r="H78" i="7"/>
  <c r="G65" i="7"/>
  <c r="G109" i="7"/>
  <c r="H47" i="7"/>
  <c r="G57" i="7"/>
  <c r="G131" i="7"/>
  <c r="D83" i="7"/>
  <c r="G33" i="7"/>
  <c r="G137" i="7"/>
  <c r="D74" i="7"/>
  <c r="H134" i="7"/>
  <c r="H122" i="7"/>
  <c r="H96" i="7"/>
  <c r="G43" i="7"/>
  <c r="H68" i="7"/>
  <c r="H127" i="7"/>
  <c r="H38" i="7"/>
  <c r="G96" i="7"/>
  <c r="G42" i="7"/>
  <c r="H53" i="7"/>
  <c r="G25" i="7"/>
  <c r="C83" i="7"/>
  <c r="G63" i="7"/>
  <c r="G126" i="7"/>
  <c r="H85" i="7"/>
  <c r="E71" i="7"/>
  <c r="G81" i="7"/>
  <c r="E83" i="7"/>
  <c r="C97" i="7"/>
  <c r="G67" i="7"/>
  <c r="G105" i="7"/>
  <c r="F49" i="7"/>
  <c r="F46" i="7" s="1"/>
  <c r="E12" i="7"/>
  <c r="H48" i="7"/>
  <c r="H101" i="7"/>
  <c r="G19" i="7"/>
  <c r="H82" i="7"/>
  <c r="H39" i="7"/>
  <c r="G69" i="7"/>
  <c r="G35" i="7"/>
  <c r="D100" i="7"/>
  <c r="G7" i="7"/>
  <c r="G90" i="7"/>
  <c r="H103" i="7"/>
  <c r="H92" i="7"/>
  <c r="H8" i="7"/>
  <c r="G68" i="7"/>
  <c r="G64" i="7"/>
  <c r="H90" i="7"/>
  <c r="C12" i="7"/>
  <c r="G129" i="7"/>
  <c r="C62" i="7"/>
  <c r="H121" i="7"/>
  <c r="F32" i="7"/>
  <c r="G17" i="7"/>
  <c r="G54" i="7"/>
  <c r="G112" i="7"/>
  <c r="G111" i="7" s="1"/>
  <c r="E104" i="7"/>
  <c r="C108" i="7"/>
  <c r="F26" i="7"/>
  <c r="H84" i="7"/>
  <c r="H73" i="7"/>
  <c r="H20" i="7"/>
  <c r="G122" i="7"/>
  <c r="H75" i="7"/>
  <c r="G92" i="7"/>
  <c r="G87" i="7"/>
  <c r="H10" i="7"/>
  <c r="E97" i="7"/>
  <c r="G55" i="7"/>
  <c r="H42" i="7"/>
  <c r="G103" i="7"/>
  <c r="G78" i="7"/>
  <c r="G44" i="7"/>
  <c r="H77" i="7"/>
  <c r="G130" i="7"/>
  <c r="H30" i="7"/>
  <c r="G85" i="7"/>
  <c r="G45" i="7"/>
  <c r="H131" i="7"/>
  <c r="G102" i="7"/>
  <c r="H59" i="7"/>
  <c r="G15" i="7"/>
  <c r="G134" i="7"/>
  <c r="H132" i="7"/>
  <c r="G72" i="7"/>
  <c r="H61" i="7"/>
  <c r="D49" i="7"/>
  <c r="D46" i="7" s="1"/>
  <c r="G9" i="7"/>
  <c r="G66" i="7"/>
  <c r="F62" i="7"/>
  <c r="F83" i="7"/>
  <c r="H106" i="7"/>
  <c r="H110" i="7"/>
  <c r="H76" i="7"/>
  <c r="G21" i="7"/>
  <c r="H36" i="7"/>
  <c r="H72" i="7"/>
  <c r="H98" i="7"/>
  <c r="H37" i="7"/>
  <c r="G91" i="7"/>
  <c r="H25" i="7"/>
  <c r="G29" i="7"/>
  <c r="H89" i="7"/>
  <c r="H22" i="7"/>
  <c r="F74" i="7"/>
  <c r="H139" i="7"/>
  <c r="G39" i="7"/>
  <c r="G40" i="7"/>
  <c r="G5" i="7"/>
  <c r="H5" i="7"/>
  <c r="E4" i="7"/>
  <c r="G75" i="7"/>
  <c r="H13" i="7"/>
  <c r="H105" i="7"/>
  <c r="G59" i="7"/>
  <c r="E26" i="7"/>
  <c r="G13" i="7"/>
  <c r="H69" i="7"/>
  <c r="H99" i="7"/>
  <c r="F100" i="7"/>
  <c r="G60" i="7"/>
  <c r="H33" i="7"/>
  <c r="G48" i="7"/>
  <c r="G16" i="7"/>
  <c r="G38" i="7"/>
  <c r="H135" i="7"/>
  <c r="G41" i="7"/>
  <c r="H57" i="7"/>
  <c r="E140" i="7" l="1"/>
  <c r="F140" i="7"/>
  <c r="C140" i="7"/>
  <c r="D140" i="7"/>
  <c r="G71" i="7"/>
  <c r="H49" i="7"/>
  <c r="H46" i="7" s="1"/>
  <c r="G56" i="7"/>
  <c r="H62" i="7"/>
  <c r="G104" i="7"/>
  <c r="G97" i="7"/>
  <c r="G62" i="7"/>
  <c r="H26" i="7"/>
  <c r="H100" i="7"/>
  <c r="G108" i="7"/>
  <c r="H108" i="7"/>
  <c r="H56" i="7"/>
  <c r="H104" i="7"/>
  <c r="H12" i="7"/>
  <c r="H4" i="7"/>
  <c r="G26" i="7"/>
  <c r="G49" i="7"/>
  <c r="G46" i="7" s="1"/>
  <c r="G74" i="7"/>
  <c r="G4" i="7"/>
  <c r="H71" i="7"/>
  <c r="G100" i="7"/>
  <c r="H32" i="7"/>
  <c r="G32" i="7"/>
  <c r="G12" i="7"/>
  <c r="H97" i="7"/>
  <c r="G83" i="7"/>
  <c r="H74" i="7"/>
  <c r="H83" i="7"/>
  <c r="G140" i="7" l="1"/>
  <c r="H140" i="7"/>
  <c r="I3" i="7"/>
  <c r="J3" i="7"/>
  <c r="J138" i="7" l="1"/>
</calcChain>
</file>

<file path=xl/connections.xml><?xml version="1.0" encoding="utf-8"?>
<connections xmlns="http://schemas.openxmlformats.org/spreadsheetml/2006/main">
  <connection id="1" odcFile="C:\Users\magdalena.chomuszko\AppData\Roaming\Sage\DataSources\sage_fk_cube_connection.odc" keepAlive="1" name="FK-BI_ERP" description="Połączenie z kostką finansową" type="5" refreshedVersion="0" new="1" background="1">
    <dbPr connection="Provider=MSOLAP.5;Persist Security Info=True;Data Source=n2440\sql2012;Initial Catalog=BI_ERP;Integrated Security=SSPI;" command="FK" commandType="1"/>
    <olapPr sendLocale="1" rowDrillCount="1000"/>
  </connection>
  <connection id="2" odcFile="C:\Users\magdalena.chomuszko\AppData\Roaming\Sage\DataSources\sage_hm_cube_connection.odc" keepAlive="1" name="HM-BI_ERP" description="Połączenie z kostką handlową" type="5" refreshedVersion="0" new="1" background="1">
    <dbPr connection="Provider=MSOLAP.5;Persist Security Info=True;Data Source=n2440\sql2012;Initial Catalog=BI_ERP;Integrated Security=SSPI;" command="HM" commandType="1"/>
    <olapPr sendLocale="1" rowDrillCount="1000"/>
  </connection>
</connections>
</file>

<file path=xl/sharedStrings.xml><?xml version="1.0" encoding="utf-8"?>
<sst xmlns="http://schemas.openxmlformats.org/spreadsheetml/2006/main" count="380" uniqueCount="281">
  <si>
    <t>Wn</t>
  </si>
  <si>
    <t>Ma</t>
  </si>
  <si>
    <t>konto</t>
  </si>
  <si>
    <t>S</t>
  </si>
  <si>
    <t>O</t>
  </si>
  <si>
    <t>Dekretacje</t>
  </si>
  <si>
    <t>BO Wn</t>
  </si>
  <si>
    <t>BO Ma</t>
  </si>
  <si>
    <t>Obroty Wn</t>
  </si>
  <si>
    <t>Obroty Ma</t>
  </si>
  <si>
    <t>Saldo Wn</t>
  </si>
  <si>
    <t>Saldo Ma</t>
  </si>
  <si>
    <t>Zestawienie obrotów i sald</t>
  </si>
  <si>
    <t>Symbol konta</t>
  </si>
  <si>
    <t>Opis konta</t>
  </si>
  <si>
    <t>010-1</t>
  </si>
  <si>
    <t>Grunty oraz prawa do ich użytkowania</t>
  </si>
  <si>
    <t>010-2</t>
  </si>
  <si>
    <t>Budynki, lokale</t>
  </si>
  <si>
    <t>010-3</t>
  </si>
  <si>
    <t>Urządzenia techniczne i maszyny</t>
  </si>
  <si>
    <t>010-4</t>
  </si>
  <si>
    <t>Środki transportu</t>
  </si>
  <si>
    <t>010-5</t>
  </si>
  <si>
    <t>Inne środki trwałe</t>
  </si>
  <si>
    <t>Wartości Niematerialne i Prawne (WNiP)</t>
  </si>
  <si>
    <t>Długoterminowe aktywa finansowe</t>
  </si>
  <si>
    <t>070-1</t>
  </si>
  <si>
    <t>Umorzenie gruntów i praw do ich użytkowania</t>
  </si>
  <si>
    <t>070-2</t>
  </si>
  <si>
    <t>Umorzenie budynków i lokali</t>
  </si>
  <si>
    <t>070-3</t>
  </si>
  <si>
    <t>Umorzenie urządzeń technicznych i maszyn</t>
  </si>
  <si>
    <t>070-4</t>
  </si>
  <si>
    <t>Umorzenie środków transportu</t>
  </si>
  <si>
    <t>070-5</t>
  </si>
  <si>
    <t>Umorzenie innych środków trwałych</t>
  </si>
  <si>
    <t>Umorzenie WNiP</t>
  </si>
  <si>
    <t>Środki pieniężne w kasie</t>
  </si>
  <si>
    <t>Środki pieniężne na rachunku bankowym PLN</t>
  </si>
  <si>
    <t>Środki pieniężne w drodze</t>
  </si>
  <si>
    <t>Rozrachunki z odbiorcami</t>
  </si>
  <si>
    <t>Rozrachunki z dostawcami</t>
  </si>
  <si>
    <t>Rozrachunki publiczno-prawne</t>
  </si>
  <si>
    <t>220-1</t>
  </si>
  <si>
    <t>Rozrachunki z tyt. podatku od osób prawnych</t>
  </si>
  <si>
    <t>220-2</t>
  </si>
  <si>
    <t>Rozrachunki z tyt. PIT</t>
  </si>
  <si>
    <t>220-3-51</t>
  </si>
  <si>
    <t>Rozrachunki z ZUS – ub. Społeczne</t>
  </si>
  <si>
    <t>220-3-52</t>
  </si>
  <si>
    <t>Rozrachunki z ZUS – ub. Zdrowotne</t>
  </si>
  <si>
    <t>220-3-53</t>
  </si>
  <si>
    <t>Rozrachunki z ZUS – FGŚP i FP</t>
  </si>
  <si>
    <t>220-4</t>
  </si>
  <si>
    <t>Urząd celny</t>
  </si>
  <si>
    <t>221-1</t>
  </si>
  <si>
    <t>Podatek należny</t>
  </si>
  <si>
    <t>221-2</t>
  </si>
  <si>
    <t>Podatek naliczony</t>
  </si>
  <si>
    <t>Inne rozrachunki</t>
  </si>
  <si>
    <t>Rozrachunki z pracownikami z tyt. wynagrodzeń</t>
  </si>
  <si>
    <t>Inne rozrachunki z pracownikami</t>
  </si>
  <si>
    <t>Rozliczenie zakupu</t>
  </si>
  <si>
    <t>Magazyn materiałów</t>
  </si>
  <si>
    <t>Magazyn towarów</t>
  </si>
  <si>
    <t>Amortyzacja</t>
  </si>
  <si>
    <t>Materiały i energia</t>
  </si>
  <si>
    <t>Usługi obce</t>
  </si>
  <si>
    <t>Wynagrodzenia</t>
  </si>
  <si>
    <t>Świadczenia na rzecz pracowników</t>
  </si>
  <si>
    <t>Delegacje</t>
  </si>
  <si>
    <t>Pozostałe koszty</t>
  </si>
  <si>
    <t>Czynne rozliczenia międzyokresowe</t>
  </si>
  <si>
    <t>Bierne rozliczenia międzyokresowe</t>
  </si>
  <si>
    <t xml:space="preserve">Przychody ze sprzedaży </t>
  </si>
  <si>
    <t>Przychody finansowe</t>
  </si>
  <si>
    <t>Koszty finansowe</t>
  </si>
  <si>
    <t>Pozostałe przychody operacyjne</t>
  </si>
  <si>
    <t>Pozostałe koszty operacyjne</t>
  </si>
  <si>
    <t>Zyski nadzwyczajne</t>
  </si>
  <si>
    <t>Straty nadzwyczajne</t>
  </si>
  <si>
    <t>Kapitał podstawowy</t>
  </si>
  <si>
    <t>Kapitał zapasowy</t>
  </si>
  <si>
    <t>Wynik finansowy poprzednich okresów</t>
  </si>
  <si>
    <t>Rezerwy</t>
  </si>
  <si>
    <t>Podatek dochodowy</t>
  </si>
  <si>
    <t>020</t>
  </si>
  <si>
    <t>030</t>
  </si>
  <si>
    <t>072</t>
  </si>
  <si>
    <t>Obroty</t>
  </si>
  <si>
    <t>BO</t>
  </si>
  <si>
    <t>dekret</t>
  </si>
  <si>
    <t>201-1</t>
  </si>
  <si>
    <t>010</t>
  </si>
  <si>
    <t>Rzeczowe środki trwałe</t>
  </si>
  <si>
    <t>070</t>
  </si>
  <si>
    <t>Umorzenie rzeczowych środków trwałych</t>
  </si>
  <si>
    <t>860</t>
  </si>
  <si>
    <t>Wynik finansowy</t>
  </si>
  <si>
    <t>220-3</t>
  </si>
  <si>
    <t>221</t>
  </si>
  <si>
    <t>Rozliczenia z tyt. VAT</t>
  </si>
  <si>
    <t>201-2</t>
  </si>
  <si>
    <t>201-3</t>
  </si>
  <si>
    <t>201-4</t>
  </si>
  <si>
    <t>202-1</t>
  </si>
  <si>
    <t>202-2</t>
  </si>
  <si>
    <t>202-3</t>
  </si>
  <si>
    <t>202-4</t>
  </si>
  <si>
    <t>202-5</t>
  </si>
  <si>
    <t>201-5</t>
  </si>
  <si>
    <t>Autor: Magdalena Chomuszko</t>
  </si>
  <si>
    <t>Dodatek do serii</t>
  </si>
  <si>
    <r>
      <t xml:space="preserve"> </t>
    </r>
    <r>
      <rPr>
        <b/>
        <sz val="16"/>
        <color theme="3" tint="0.39997558519241921"/>
        <rFont val="Segoe Script"/>
        <family val="2"/>
        <charset val="238"/>
      </rPr>
      <t>Wirtuoz Księgowości</t>
    </r>
  </si>
  <si>
    <t>341</t>
  </si>
  <si>
    <t>Odchylenia</t>
  </si>
  <si>
    <t>601</t>
  </si>
  <si>
    <t>Magazyn wyrobów gotowych</t>
  </si>
  <si>
    <t>580</t>
  </si>
  <si>
    <t>Rozliczenie produkcji</t>
  </si>
  <si>
    <t>Koszty działalności podstawowej</t>
  </si>
  <si>
    <t>Koszt własny sprzedaży</t>
  </si>
  <si>
    <t>Nazwa konta</t>
  </si>
  <si>
    <t>wszelkie prawa zastrzeżone</t>
  </si>
  <si>
    <t>242</t>
  </si>
  <si>
    <t>Rozliczenie niedoborów i nadwyżek</t>
  </si>
  <si>
    <t>133</t>
  </si>
  <si>
    <t>101</t>
  </si>
  <si>
    <t>inne  środki pieniężne</t>
  </si>
  <si>
    <t>Odbiorca 1</t>
  </si>
  <si>
    <t>139</t>
  </si>
  <si>
    <t>Kredyty bankowe</t>
  </si>
  <si>
    <t>406</t>
  </si>
  <si>
    <t>Podatki i opłaty</t>
  </si>
  <si>
    <t>840</t>
  </si>
  <si>
    <t>Rozliczenia międzyokresowe przychodów</t>
  </si>
  <si>
    <t>220-5</t>
  </si>
  <si>
    <t>Rozliczenia z US z tyt. VAT</t>
  </si>
  <si>
    <t>234-1</t>
  </si>
  <si>
    <t>Inne rozrachunki z pracownikami - Kowalski</t>
  </si>
  <si>
    <t>280</t>
  </si>
  <si>
    <t>Odpisy aktualizujące należności</t>
  </si>
  <si>
    <t>Środki pieniężne na rachunku bankowym waluta</t>
  </si>
  <si>
    <t>Odbiorca 2</t>
  </si>
  <si>
    <t>Rozrachunki z tyt. ZUS</t>
  </si>
  <si>
    <t>Odbiorca 3</t>
  </si>
  <si>
    <t>Odbiorca 4</t>
  </si>
  <si>
    <t>Odbiorca 5</t>
  </si>
  <si>
    <t>Plan kont</t>
  </si>
  <si>
    <t>234-2</t>
  </si>
  <si>
    <t>234-3</t>
  </si>
  <si>
    <t>Inne rozrachunki z pracownikami - Malinowska</t>
  </si>
  <si>
    <t>Inne rozrachunki z pracownikami - Nowak</t>
  </si>
  <si>
    <t>401-1</t>
  </si>
  <si>
    <t>402-1</t>
  </si>
  <si>
    <t>materiłay biurowe</t>
  </si>
  <si>
    <t>Amortyzacja KUP</t>
  </si>
  <si>
    <t>401-2</t>
  </si>
  <si>
    <t>Amortyzacja NKUP</t>
  </si>
  <si>
    <t>402-2</t>
  </si>
  <si>
    <t>paliwo</t>
  </si>
  <si>
    <t>402-3</t>
  </si>
  <si>
    <t>środki czystości</t>
  </si>
  <si>
    <t>402-4</t>
  </si>
  <si>
    <t>materiały do odpsrzedaży</t>
  </si>
  <si>
    <t>202-6</t>
  </si>
  <si>
    <t>406-1</t>
  </si>
  <si>
    <t>VAT nie do odliczenia</t>
  </si>
  <si>
    <t>202-7</t>
  </si>
  <si>
    <t>403-1</t>
  </si>
  <si>
    <t>Isługi telekomunikacyjne</t>
  </si>
  <si>
    <t>403-2</t>
  </si>
  <si>
    <t>Usługi bankowe</t>
  </si>
  <si>
    <t>404-1</t>
  </si>
  <si>
    <t>Wynagrodzenia osobowe</t>
  </si>
  <si>
    <t>404-2</t>
  </si>
  <si>
    <t>Wynagrodzenia bezosobowe</t>
  </si>
  <si>
    <t>403-3</t>
  </si>
  <si>
    <t>usługa wynajmu</t>
  </si>
  <si>
    <t>403-4</t>
  </si>
  <si>
    <t>usługa transportowa</t>
  </si>
  <si>
    <t>202-8</t>
  </si>
  <si>
    <t>Dostawca 6</t>
  </si>
  <si>
    <t>202-9</t>
  </si>
  <si>
    <t>Dostawca 7</t>
  </si>
  <si>
    <t>202-10</t>
  </si>
  <si>
    <t>Dosatwca 8</t>
  </si>
  <si>
    <t>202-11</t>
  </si>
  <si>
    <t>Energa</t>
  </si>
  <si>
    <t>407-1</t>
  </si>
  <si>
    <t>407-2</t>
  </si>
  <si>
    <t>402-5</t>
  </si>
  <si>
    <t>energia elektryczna</t>
  </si>
  <si>
    <t>dozór mienia (ochrona)</t>
  </si>
  <si>
    <t>403-5</t>
  </si>
  <si>
    <t>202-12</t>
  </si>
  <si>
    <t>Dosatwca 9</t>
  </si>
  <si>
    <t>403-6</t>
  </si>
  <si>
    <t>usługi informatyczne</t>
  </si>
  <si>
    <t>405-1</t>
  </si>
  <si>
    <t>405-2</t>
  </si>
  <si>
    <t>FP i FGŚP</t>
  </si>
  <si>
    <t>406-2</t>
  </si>
  <si>
    <t>podatek od nieruchomosci</t>
  </si>
  <si>
    <t>220-6</t>
  </si>
  <si>
    <t>Rozrachunki podatek od nieruchomości</t>
  </si>
  <si>
    <t>406-3</t>
  </si>
  <si>
    <t>opłaty administracyjne</t>
  </si>
  <si>
    <t>405-3</t>
  </si>
  <si>
    <t>szkolenie BHP</t>
  </si>
  <si>
    <t>402-6</t>
  </si>
  <si>
    <t>wyposażenie</t>
  </si>
  <si>
    <t>202-13</t>
  </si>
  <si>
    <t>Dosatwca 10</t>
  </si>
  <si>
    <t>403-7</t>
  </si>
  <si>
    <t>402-7</t>
  </si>
  <si>
    <t>materiały inne</t>
  </si>
  <si>
    <t>403-8</t>
  </si>
  <si>
    <t>inne usługi</t>
  </si>
  <si>
    <t>403-9</t>
  </si>
  <si>
    <t>poczta</t>
  </si>
  <si>
    <t>408-1</t>
  </si>
  <si>
    <t>reklama</t>
  </si>
  <si>
    <t>403-10</t>
  </si>
  <si>
    <t>konsulting</t>
  </si>
  <si>
    <t>lokata</t>
  </si>
  <si>
    <t>405-4</t>
  </si>
  <si>
    <t>napoje dla pracowników</t>
  </si>
  <si>
    <t>620</t>
  </si>
  <si>
    <t>Odchylenia od cen ewidencyjnych WG</t>
  </si>
  <si>
    <t>403-11</t>
  </si>
  <si>
    <t>tłumaczenie</t>
  </si>
  <si>
    <t>501</t>
  </si>
  <si>
    <t>490</t>
  </si>
  <si>
    <t>550</t>
  </si>
  <si>
    <t>Koszty zarządu</t>
  </si>
  <si>
    <t>Rozliczenie kosztów</t>
  </si>
  <si>
    <t>520</t>
  </si>
  <si>
    <t>Koszty sprzedaży</t>
  </si>
  <si>
    <t>502</t>
  </si>
  <si>
    <t>Koszty wydziałowe</t>
  </si>
  <si>
    <t>Dostawca 6 - dostawca REKLAM</t>
  </si>
  <si>
    <t>składki ub. społeczne płatnika</t>
  </si>
  <si>
    <t>TUiR</t>
  </si>
  <si>
    <t>polisa</t>
  </si>
  <si>
    <t>Poziom podstawowy - część 1</t>
  </si>
  <si>
    <t>701-1</t>
  </si>
  <si>
    <t>701-2</t>
  </si>
  <si>
    <t>Przychody ze sprzedaży - Projekt 2B/02</t>
  </si>
  <si>
    <t>Przychody ze sprzedaży - Projekt 1A/02</t>
  </si>
  <si>
    <t>402-8</t>
  </si>
  <si>
    <t>materiały Projket 1A/02</t>
  </si>
  <si>
    <t>Dostawca 3</t>
  </si>
  <si>
    <t>Dostawca 1</t>
  </si>
  <si>
    <t>Dostawca 4 - wynajem</t>
  </si>
  <si>
    <t>403-12</t>
  </si>
  <si>
    <t>podwykonawstwo P 1A/02</t>
  </si>
  <si>
    <t>221-3</t>
  </si>
  <si>
    <t>Rozliczenie z US z tyt VAT</t>
  </si>
  <si>
    <t>403-13</t>
  </si>
  <si>
    <t>podwykonawstwo P 2B/02</t>
  </si>
  <si>
    <t xml:space="preserve">202-1  </t>
  </si>
  <si>
    <t xml:space="preserve">202-2  </t>
  </si>
  <si>
    <t>Dostawca 2</t>
  </si>
  <si>
    <t xml:space="preserve">202-3  </t>
  </si>
  <si>
    <t xml:space="preserve">202-4  </t>
  </si>
  <si>
    <t>Dostawca 4</t>
  </si>
  <si>
    <t xml:space="preserve">201-1 </t>
  </si>
  <si>
    <t xml:space="preserve">201-2 </t>
  </si>
  <si>
    <t>na potrzeby zadania do Planu Kont dodano konta:</t>
  </si>
  <si>
    <t>usługi bankowe</t>
  </si>
  <si>
    <t>Dostawca 5</t>
  </si>
  <si>
    <t>Dostawca 2 - Podwykonawca</t>
  </si>
  <si>
    <t>Dosatwca 5 - Podwykonawca</t>
  </si>
  <si>
    <t>Rozrachunki z pracownikami Kowalski</t>
  </si>
  <si>
    <t>020-1</t>
  </si>
  <si>
    <t>Oprogramowanie Projekt 2B/02</t>
  </si>
  <si>
    <t>Asystent Nauki Dekretacji</t>
  </si>
  <si>
    <t>AND</t>
  </si>
  <si>
    <t>Zadanie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</si>
</sst>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[$EUR]"/>
    <numFmt numFmtId="165" formatCode="#,##0.00\ [$PLN]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  <font>
      <sz val="48"/>
      <color theme="4" tint="-0.249977111117893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  <font>
      <b/>
      <sz val="16"/>
      <color theme="3" tint="0.39997558519241921"/>
      <name val="Segoe Script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48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43" fontId="0" fillId="0" borderId="0" xfId="0" applyNumberFormat="1"/>
    <xf numFmtId="0" fontId="0" fillId="2" borderId="1" xfId="0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43" fontId="0" fillId="0" borderId="0" xfId="0" applyNumberFormat="1" applyBorder="1"/>
    <xf numFmtId="0" fontId="20" fillId="0" borderId="1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23" fillId="0" borderId="0" xfId="0" applyFont="1" applyBorder="1"/>
    <xf numFmtId="0" fontId="0" fillId="0" borderId="14" xfId="0" applyBorder="1"/>
    <xf numFmtId="0" fontId="0" fillId="0" borderId="16" xfId="0" applyBorder="1"/>
    <xf numFmtId="0" fontId="19" fillId="0" borderId="0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4" xfId="0" applyFont="1" applyBorder="1"/>
    <xf numFmtId="0" fontId="19" fillId="0" borderId="17" xfId="0" applyFont="1" applyBorder="1"/>
    <xf numFmtId="0" fontId="0" fillId="0" borderId="11" xfId="0" applyBorder="1" applyProtection="1"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3" fontId="0" fillId="0" borderId="3" xfId="0" applyNumberFormat="1" applyBorder="1" applyProtection="1">
      <protection locked="0"/>
    </xf>
    <xf numFmtId="0" fontId="0" fillId="0" borderId="10" xfId="0" applyBorder="1" applyProtection="1">
      <protection locked="0"/>
    </xf>
    <xf numFmtId="43" fontId="0" fillId="0" borderId="1" xfId="0" applyNumberFormat="1" applyBorder="1" applyProtection="1">
      <protection locked="0"/>
    </xf>
    <xf numFmtId="43" fontId="0" fillId="0" borderId="7" xfId="0" applyNumberFormat="1" applyBorder="1" applyProtection="1">
      <protection locked="0"/>
    </xf>
    <xf numFmtId="0" fontId="0" fillId="0" borderId="0" xfId="0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21" fillId="0" borderId="7" xfId="0" applyFont="1" applyBorder="1" applyAlignment="1" applyProtection="1">
      <alignment horizontal="center"/>
      <protection hidden="1"/>
    </xf>
    <xf numFmtId="0" fontId="21" fillId="0" borderId="13" xfId="0" applyFont="1" applyBorder="1" applyAlignment="1" applyProtection="1">
      <alignment horizontal="center"/>
      <protection hidden="1"/>
    </xf>
    <xf numFmtId="49" fontId="21" fillId="3" borderId="4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Border="1"/>
    <xf numFmtId="9" fontId="0" fillId="0" borderId="0" xfId="0" applyNumberFormat="1"/>
    <xf numFmtId="0" fontId="18" fillId="0" borderId="1" xfId="0" applyFont="1" applyBorder="1" applyAlignment="1">
      <alignment horizontal="justify" vertical="center" wrapText="1"/>
    </xf>
    <xf numFmtId="2" fontId="0" fillId="0" borderId="0" xfId="0" applyNumberFormat="1"/>
    <xf numFmtId="0" fontId="21" fillId="0" borderId="19" xfId="0" applyFont="1" applyBorder="1" applyAlignment="1">
      <alignment horizontal="center"/>
    </xf>
    <xf numFmtId="0" fontId="21" fillId="0" borderId="4" xfId="0" applyFont="1" applyBorder="1" applyAlignment="1" applyProtection="1">
      <alignment horizontal="center"/>
    </xf>
    <xf numFmtId="0" fontId="17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43" fontId="0" fillId="0" borderId="0" xfId="0" applyNumberFormat="1" applyProtection="1">
      <protection hidden="1"/>
    </xf>
    <xf numFmtId="0" fontId="15" fillId="0" borderId="1" xfId="0" applyFont="1" applyBorder="1" applyAlignment="1">
      <alignment horizontal="justify" vertical="center" wrapText="1"/>
    </xf>
    <xf numFmtId="164" fontId="0" fillId="0" borderId="0" xfId="0" applyNumberFormat="1"/>
    <xf numFmtId="165" fontId="0" fillId="0" borderId="0" xfId="0" applyNumberFormat="1"/>
    <xf numFmtId="0" fontId="14" fillId="0" borderId="1" xfId="0" applyFont="1" applyBorder="1" applyAlignment="1">
      <alignment horizontal="justify" vertical="center" wrapText="1"/>
    </xf>
    <xf numFmtId="0" fontId="27" fillId="0" borderId="0" xfId="0" applyFont="1" applyBorder="1"/>
    <xf numFmtId="0" fontId="2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justify" vertical="center" wrapText="1"/>
    </xf>
    <xf numFmtId="43" fontId="0" fillId="3" borderId="1" xfId="0" applyNumberFormat="1" applyFill="1" applyBorder="1" applyProtection="1"/>
    <xf numFmtId="43" fontId="0" fillId="3" borderId="8" xfId="0" applyNumberFormat="1" applyFill="1" applyBorder="1" applyProtection="1"/>
    <xf numFmtId="43" fontId="0" fillId="3" borderId="18" xfId="0" applyNumberFormat="1" applyFill="1" applyBorder="1" applyProtection="1"/>
    <xf numFmtId="49" fontId="0" fillId="0" borderId="3" xfId="0" applyNumberFormat="1" applyBorder="1" applyAlignment="1" applyProtection="1">
      <alignment horizontal="left"/>
    </xf>
    <xf numFmtId="49" fontId="0" fillId="0" borderId="1" xfId="0" applyNumberFormat="1" applyBorder="1" applyAlignment="1" applyProtection="1">
      <alignment horizontal="left"/>
    </xf>
    <xf numFmtId="49" fontId="21" fillId="3" borderId="4" xfId="0" applyNumberFormat="1" applyFont="1" applyFill="1" applyBorder="1" applyAlignment="1" applyProtection="1">
      <alignment horizontal="left"/>
    </xf>
    <xf numFmtId="0" fontId="12" fillId="0" borderId="1" xfId="0" applyFont="1" applyBorder="1" applyAlignment="1">
      <alignment horizontal="justify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0" fillId="3" borderId="3" xfId="0" applyNumberFormat="1" applyFill="1" applyBorder="1" applyAlignment="1" applyProtection="1">
      <alignment horizontal="left"/>
      <protection hidden="1"/>
    </xf>
    <xf numFmtId="43" fontId="21" fillId="3" borderId="5" xfId="0" applyNumberFormat="1" applyFont="1" applyFill="1" applyBorder="1" applyProtection="1">
      <protection hidden="1"/>
    </xf>
    <xf numFmtId="43" fontId="21" fillId="3" borderId="6" xfId="0" applyNumberFormat="1" applyFont="1" applyFill="1" applyBorder="1" applyProtection="1">
      <protection hidden="1"/>
    </xf>
    <xf numFmtId="43" fontId="0" fillId="0" borderId="3" xfId="0" applyNumberFormat="1" applyBorder="1" applyProtection="1">
      <protection hidden="1"/>
    </xf>
    <xf numFmtId="43" fontId="0" fillId="0" borderId="1" xfId="0" applyNumberFormat="1" applyBorder="1" applyProtection="1">
      <protection hidden="1"/>
    </xf>
    <xf numFmtId="0" fontId="21" fillId="2" borderId="22" xfId="0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>
      <alignment horizontal="justify" vertical="center" wrapText="1"/>
    </xf>
    <xf numFmtId="49" fontId="0" fillId="0" borderId="7" xfId="0" applyNumberFormat="1" applyBorder="1" applyAlignment="1" applyProtection="1">
      <alignment horizontal="left"/>
    </xf>
    <xf numFmtId="43" fontId="0" fillId="0" borderId="7" xfId="0" applyNumberFormat="1" applyBorder="1" applyProtection="1">
      <protection hidden="1"/>
    </xf>
    <xf numFmtId="43" fontId="0" fillId="0" borderId="23" xfId="0" applyNumberFormat="1" applyBorder="1" applyProtection="1">
      <protection hidden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9" fontId="0" fillId="0" borderId="24" xfId="0" applyNumberFormat="1" applyBorder="1" applyAlignment="1" applyProtection="1">
      <alignment horizontal="left"/>
    </xf>
    <xf numFmtId="43" fontId="0" fillId="0" borderId="24" xfId="0" applyNumberFormat="1" applyBorder="1" applyProtection="1">
      <protection hidden="1"/>
    </xf>
    <xf numFmtId="49" fontId="0" fillId="0" borderId="5" xfId="0" applyNumberFormat="1" applyBorder="1" applyAlignment="1" applyProtection="1">
      <alignment horizontal="left"/>
    </xf>
    <xf numFmtId="43" fontId="0" fillId="0" borderId="5" xfId="0" applyNumberFormat="1" applyBorder="1" applyProtection="1">
      <protection hidden="1"/>
    </xf>
    <xf numFmtId="0" fontId="22" fillId="3" borderId="8" xfId="0" applyFont="1" applyFill="1" applyBorder="1" applyAlignment="1" applyProtection="1">
      <alignment horizontal="center"/>
      <protection hidden="1"/>
    </xf>
    <xf numFmtId="43" fontId="21" fillId="3" borderId="5" xfId="0" applyNumberFormat="1" applyFont="1" applyFill="1" applyBorder="1" applyProtection="1"/>
    <xf numFmtId="49" fontId="21" fillId="3" borderId="3" xfId="0" applyNumberFormat="1" applyFont="1" applyFill="1" applyBorder="1" applyAlignment="1">
      <alignment horizontal="justify" vertical="center" wrapText="1"/>
    </xf>
    <xf numFmtId="49" fontId="21" fillId="3" borderId="1" xfId="0" applyNumberFormat="1" applyFont="1" applyFill="1" applyBorder="1" applyAlignment="1">
      <alignment horizontal="justify" vertical="center" wrapText="1"/>
    </xf>
    <xf numFmtId="49" fontId="21" fillId="0" borderId="0" xfId="0" applyNumberFormat="1" applyFont="1"/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Border="1"/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49" fontId="0" fillId="3" borderId="4" xfId="0" applyNumberFormat="1" applyFill="1" applyBorder="1" applyAlignment="1" applyProtection="1">
      <alignment horizontal="left"/>
    </xf>
    <xf numFmtId="43" fontId="0" fillId="3" borderId="5" xfId="0" applyNumberFormat="1" applyFill="1" applyBorder="1" applyProtection="1">
      <protection hidden="1"/>
    </xf>
    <xf numFmtId="43" fontId="0" fillId="3" borderId="6" xfId="0" applyNumberFormat="1" applyFill="1" applyBorder="1" applyProtection="1">
      <protection hidden="1"/>
    </xf>
    <xf numFmtId="0" fontId="21" fillId="0" borderId="0" xfId="0" applyFont="1"/>
    <xf numFmtId="0" fontId="26" fillId="0" borderId="14" xfId="0" applyFont="1" applyBorder="1" applyAlignment="1">
      <alignment horizontal="center"/>
    </xf>
    <xf numFmtId="0" fontId="28" fillId="4" borderId="8" xfId="0" applyFont="1" applyFill="1" applyBorder="1" applyAlignment="1">
      <alignment horizontal="center"/>
    </xf>
    <xf numFmtId="0" fontId="28" fillId="4" borderId="12" xfId="0" applyFont="1" applyFill="1" applyBorder="1" applyAlignment="1">
      <alignment horizontal="center"/>
    </xf>
    <xf numFmtId="0" fontId="28" fillId="4" borderId="9" xfId="0" applyFont="1" applyFill="1" applyBorder="1" applyAlignment="1">
      <alignment horizontal="center"/>
    </xf>
    <xf numFmtId="0" fontId="28" fillId="4" borderId="8" xfId="0" applyFont="1" applyFill="1" applyBorder="1" applyAlignment="1" applyProtection="1">
      <alignment horizontal="center"/>
      <protection hidden="1"/>
    </xf>
    <xf numFmtId="0" fontId="28" fillId="4" borderId="12" xfId="0" applyFont="1" applyFill="1" applyBorder="1" applyAlignment="1" applyProtection="1">
      <alignment horizontal="center"/>
      <protection hidden="1"/>
    </xf>
    <xf numFmtId="49" fontId="28" fillId="4" borderId="1" xfId="0" applyNumberFormat="1" applyFont="1" applyFill="1" applyBorder="1" applyAlignment="1">
      <alignment horizontal="center"/>
    </xf>
    <xf numFmtId="0" fontId="0" fillId="0" borderId="0" xfId="0" applyBorder="1"/>
    <xf numFmtId="0" fontId="29" fillId="2" borderId="8" xfId="0" applyFont="1" applyFill="1" applyBorder="1" applyAlignment="1">
      <alignment horizontal="center"/>
    </xf>
    <xf numFmtId="0" fontId="29" fillId="2" borderId="12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/>
    </xf>
  </cellXfs>
  <cellStyles count="1">
    <cellStyle name="Normalny" xfId="0" builtinId="0"/>
  </cellStyles>
  <dxfs count="4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showGridLines="0" tabSelected="1" zoomScaleNormal="100" workbookViewId="0">
      <selection activeCell="R8" sqref="R8"/>
    </sheetView>
  </sheetViews>
  <sheetFormatPr defaultRowHeight="14.4" x14ac:dyDescent="0.3"/>
  <cols>
    <col min="1" max="1" width="3.88671875" customWidth="1"/>
    <col min="5" max="5" width="23.109375" bestFit="1" customWidth="1"/>
    <col min="11" max="11" width="14.33203125" bestFit="1" customWidth="1"/>
  </cols>
  <sheetData>
    <row r="2" spans="1:16" ht="15" thickBot="1" x14ac:dyDescent="0.35">
      <c r="B2" s="12"/>
      <c r="D2" s="12"/>
      <c r="E2" s="12"/>
      <c r="G2" s="12"/>
      <c r="H2" s="12"/>
      <c r="I2" s="12"/>
      <c r="J2" s="12"/>
      <c r="K2" s="12"/>
      <c r="L2" s="12"/>
      <c r="M2" s="12"/>
      <c r="N2" s="95"/>
      <c r="O2" s="95"/>
      <c r="P2" s="95"/>
    </row>
    <row r="3" spans="1:16" ht="15" thickBot="1" x14ac:dyDescent="0.35">
      <c r="A3" s="13"/>
      <c r="B3" s="14"/>
      <c r="C3" s="15"/>
      <c r="D3" s="14"/>
      <c r="E3" s="14"/>
      <c r="F3" s="15"/>
      <c r="G3" s="14"/>
      <c r="H3" s="14"/>
      <c r="I3" s="14"/>
      <c r="J3" s="14"/>
      <c r="K3" s="14"/>
      <c r="L3" s="14"/>
      <c r="M3" s="14"/>
      <c r="N3" s="96" t="s">
        <v>112</v>
      </c>
      <c r="O3" s="97"/>
      <c r="P3" s="98"/>
    </row>
    <row r="4" spans="1:16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</row>
    <row r="5" spans="1:16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6"/>
    </row>
    <row r="6" spans="1:16" x14ac:dyDescent="0.3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6"/>
    </row>
    <row r="7" spans="1:16" ht="61.2" x14ac:dyDescent="1.1000000000000001">
      <c r="A7" s="13"/>
      <c r="B7" s="14"/>
      <c r="C7" s="14"/>
      <c r="D7" s="14"/>
      <c r="E7" s="11" t="s">
        <v>278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6"/>
    </row>
    <row r="8" spans="1:16" ht="61.2" x14ac:dyDescent="1.1000000000000001">
      <c r="A8" s="13"/>
      <c r="B8" s="14"/>
      <c r="C8" s="14"/>
      <c r="D8" s="14"/>
      <c r="E8" s="14"/>
      <c r="F8" s="14"/>
      <c r="G8" s="14"/>
      <c r="H8" s="14"/>
      <c r="I8" s="43" t="s">
        <v>279</v>
      </c>
      <c r="J8" s="14"/>
      <c r="K8" s="14"/>
      <c r="L8" s="14"/>
      <c r="M8" s="14"/>
      <c r="N8" s="14"/>
      <c r="O8" s="14"/>
      <c r="P8" s="16"/>
    </row>
    <row r="9" spans="1:16" ht="24.6" customHeight="1" x14ac:dyDescent="0.3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6"/>
    </row>
    <row r="10" spans="1:16" ht="44.4" customHeight="1" x14ac:dyDescent="1.1000000000000001">
      <c r="A10" s="13"/>
      <c r="B10" s="14"/>
      <c r="C10" s="14"/>
      <c r="D10" s="14"/>
      <c r="E10" s="14"/>
      <c r="F10" s="14"/>
      <c r="G10" s="14"/>
      <c r="H10" s="43" t="s">
        <v>280</v>
      </c>
      <c r="J10" s="14"/>
      <c r="K10" s="14"/>
      <c r="L10" s="14"/>
      <c r="M10" s="14"/>
      <c r="N10" s="14"/>
      <c r="O10" s="14"/>
      <c r="P10" s="16"/>
    </row>
    <row r="11" spans="1:16" x14ac:dyDescent="0.3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6"/>
    </row>
    <row r="12" spans="1:16" x14ac:dyDescent="0.3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6"/>
    </row>
    <row r="13" spans="1:16" x14ac:dyDescent="0.3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6"/>
    </row>
    <row r="14" spans="1:16" x14ac:dyDescent="0.3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6"/>
    </row>
    <row r="15" spans="1:16" x14ac:dyDescent="0.3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6"/>
    </row>
    <row r="16" spans="1:16" x14ac:dyDescent="0.3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6"/>
    </row>
    <row r="17" spans="1:16" ht="29.4" x14ac:dyDescent="0.9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 t="s">
        <v>113</v>
      </c>
      <c r="L17" s="30" t="s">
        <v>114</v>
      </c>
      <c r="M17" s="14"/>
      <c r="N17" s="14"/>
      <c r="O17" s="14"/>
      <c r="P17" s="16"/>
    </row>
    <row r="18" spans="1:16" x14ac:dyDescent="0.3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81" t="s">
        <v>246</v>
      </c>
      <c r="M18" s="14"/>
      <c r="N18" s="14"/>
      <c r="O18" s="14"/>
      <c r="P18" s="16"/>
    </row>
    <row r="19" spans="1:16" x14ac:dyDescent="0.3">
      <c r="A19" s="13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88" t="s">
        <v>124</v>
      </c>
      <c r="M19" s="88"/>
      <c r="N19" s="88"/>
      <c r="O19" s="88"/>
      <c r="P19" s="18"/>
    </row>
  </sheetData>
  <sheetProtection algorithmName="SHA-512" hashValue="M2Le97Wv8pW+YwbqbxOKj03fAYUDTdSE+jOgzFaw60H/sLv2DLFeOUiXBIoLMfc9Lm8/4eqOQYIwzTkX2TgkSw==" saltValue="mYCm6l7m2LEPoEwu3v7nqA==" spinCount="100000" sheet="1" objects="1" scenarios="1"/>
  <mergeCells count="2">
    <mergeCell ref="L19:O19"/>
    <mergeCell ref="N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4"/>
  <sheetViews>
    <sheetView showGridLines="0" zoomScaleNormal="100" workbookViewId="0">
      <pane xSplit="1" ySplit="2" topLeftCell="B52" activePane="bottomRight" state="frozen"/>
      <selection pane="topRight" activeCell="B1" sqref="B1"/>
      <selection pane="bottomLeft" activeCell="A3" sqref="A3"/>
      <selection pane="bottomRight" activeCell="D64" sqref="D64"/>
    </sheetView>
  </sheetViews>
  <sheetFormatPr defaultRowHeight="14.4" x14ac:dyDescent="0.3"/>
  <cols>
    <col min="1" max="1" width="3.44140625" customWidth="1"/>
    <col min="2" max="2" width="5.5546875" customWidth="1"/>
    <col min="3" max="3" width="11.5546875" customWidth="1"/>
    <col min="4" max="4" width="40.6640625" customWidth="1"/>
    <col min="5" max="6" width="14.44140625" bestFit="1" customWidth="1"/>
    <col min="7" max="7" width="2.21875" customWidth="1"/>
    <col min="8" max="8" width="6.21875" bestFit="1" customWidth="1"/>
    <col min="9" max="9" width="0.44140625" customWidth="1"/>
    <col min="10" max="10" width="14.88671875" bestFit="1" customWidth="1"/>
    <col min="11" max="11" width="16.21875" customWidth="1"/>
    <col min="12" max="12" width="4.109375" customWidth="1"/>
    <col min="13" max="14" width="9.6640625" bestFit="1" customWidth="1"/>
  </cols>
  <sheetData>
    <row r="1" spans="2:14" ht="18.600000000000001" thickBot="1" x14ac:dyDescent="0.4">
      <c r="C1" s="89" t="s">
        <v>5</v>
      </c>
      <c r="D1" s="90"/>
      <c r="E1" s="90"/>
      <c r="F1" s="91"/>
      <c r="G1" s="8"/>
      <c r="H1" s="6" t="s">
        <v>92</v>
      </c>
      <c r="J1" s="44" t="s">
        <v>0</v>
      </c>
      <c r="K1" s="44" t="s">
        <v>1</v>
      </c>
      <c r="L1" s="7"/>
    </row>
    <row r="2" spans="2:14" ht="15" thickBot="1" x14ac:dyDescent="0.35">
      <c r="B2" s="4" t="s">
        <v>4</v>
      </c>
      <c r="C2" s="35" t="s">
        <v>2</v>
      </c>
      <c r="D2" s="34" t="s">
        <v>123</v>
      </c>
      <c r="E2" s="1" t="s">
        <v>0</v>
      </c>
      <c r="F2" s="2" t="s">
        <v>1</v>
      </c>
      <c r="G2" s="7"/>
      <c r="H2" s="61" t="str">
        <f>IF(E94=F94,"ok","błąd")</f>
        <v>ok</v>
      </c>
      <c r="J2" s="46">
        <f>IF((E94&gt;F94),(E94-F94),0)</f>
        <v>0</v>
      </c>
      <c r="K2" s="46">
        <f>IF((F94&gt;E94),(F94-E94),0)</f>
        <v>0</v>
      </c>
    </row>
    <row r="3" spans="2:14" x14ac:dyDescent="0.3">
      <c r="B3" s="19"/>
      <c r="C3" s="20"/>
      <c r="D3" s="56" t="str">
        <f>IFERROR(VLOOKUP(C3,'plan kont'!$B$3:$C$151,2,0),"")</f>
        <v/>
      </c>
      <c r="E3" s="21"/>
      <c r="F3" s="21"/>
      <c r="G3" s="8"/>
      <c r="I3" s="41"/>
    </row>
    <row r="4" spans="2:14" x14ac:dyDescent="0.3">
      <c r="B4" s="22"/>
      <c r="C4" s="20"/>
      <c r="D4" s="56" t="str">
        <f>IFERROR(VLOOKUP(C4,'plan kont'!$B$3:$C$151,2,0),"")</f>
        <v/>
      </c>
      <c r="E4" s="23"/>
      <c r="F4" s="23"/>
      <c r="G4" s="8"/>
    </row>
    <row r="5" spans="2:14" x14ac:dyDescent="0.3">
      <c r="B5" s="22"/>
      <c r="C5" s="20"/>
      <c r="D5" s="56" t="str">
        <f>IFERROR(VLOOKUP(C5,'plan kont'!$B$3:$C$151,2,0),"")</f>
        <v/>
      </c>
      <c r="E5" s="23"/>
      <c r="F5" s="23"/>
      <c r="G5" s="8"/>
      <c r="H5" s="87" t="s">
        <v>270</v>
      </c>
      <c r="K5" s="40"/>
      <c r="L5" s="40"/>
    </row>
    <row r="6" spans="2:14" x14ac:dyDescent="0.3">
      <c r="B6" s="22"/>
      <c r="C6" s="20"/>
      <c r="D6" s="56" t="str">
        <f>IFERROR(VLOOKUP(C6,'plan kont'!$B$3:$C$151,2,0),"")</f>
        <v/>
      </c>
      <c r="E6" s="23"/>
      <c r="F6" s="23"/>
      <c r="G6" s="8"/>
      <c r="H6" s="87" t="s">
        <v>276</v>
      </c>
      <c r="J6" t="s">
        <v>277</v>
      </c>
      <c r="K6" s="41"/>
      <c r="L6" s="41"/>
    </row>
    <row r="7" spans="2:14" x14ac:dyDescent="0.3">
      <c r="B7" s="22"/>
      <c r="C7" s="20"/>
      <c r="D7" s="56" t="str">
        <f>IFERROR(VLOOKUP(C7,'plan kont'!$B$3:$C$151,2,0),"")</f>
        <v/>
      </c>
      <c r="E7" s="23"/>
      <c r="F7" s="23"/>
      <c r="G7" s="8"/>
      <c r="H7" s="87" t="s">
        <v>262</v>
      </c>
      <c r="J7" t="s">
        <v>254</v>
      </c>
    </row>
    <row r="8" spans="2:14" x14ac:dyDescent="0.3">
      <c r="B8" s="22"/>
      <c r="C8" s="20"/>
      <c r="D8" s="56" t="str">
        <f>IFERROR(VLOOKUP(C8,'plan kont'!$B$3:$C$151,2,0),"")</f>
        <v/>
      </c>
      <c r="E8" s="23"/>
      <c r="F8" s="23"/>
      <c r="G8" s="8"/>
      <c r="H8" s="87" t="s">
        <v>263</v>
      </c>
      <c r="J8" t="s">
        <v>264</v>
      </c>
    </row>
    <row r="9" spans="2:14" x14ac:dyDescent="0.3">
      <c r="B9" s="22"/>
      <c r="C9" s="20"/>
      <c r="D9" s="56" t="str">
        <f>IFERROR(VLOOKUP(C9,'plan kont'!$B$3:$C$151,2,0),"")</f>
        <v/>
      </c>
      <c r="E9" s="23"/>
      <c r="F9" s="23"/>
      <c r="G9" s="8"/>
      <c r="H9" s="87" t="s">
        <v>265</v>
      </c>
      <c r="I9" s="31"/>
      <c r="J9" t="s">
        <v>253</v>
      </c>
    </row>
    <row r="10" spans="2:14" x14ac:dyDescent="0.3">
      <c r="B10" s="22"/>
      <c r="C10" s="20"/>
      <c r="D10" s="56" t="str">
        <f>IFERROR(VLOOKUP(C10,'plan kont'!$B$3:$C$151,2,0),"")</f>
        <v/>
      </c>
      <c r="E10" s="23"/>
      <c r="F10" s="23"/>
      <c r="G10" s="8"/>
      <c r="H10" s="87" t="s">
        <v>266</v>
      </c>
      <c r="J10" t="s">
        <v>267</v>
      </c>
    </row>
    <row r="11" spans="2:14" x14ac:dyDescent="0.3">
      <c r="B11" s="22"/>
      <c r="C11" s="20"/>
      <c r="D11" s="56" t="str">
        <f>IFERROR(VLOOKUP(C11,'plan kont'!$B$3:$C$151,2,0),"")</f>
        <v/>
      </c>
      <c r="E11" s="23"/>
      <c r="F11" s="23"/>
      <c r="G11" s="8"/>
      <c r="H11" s="87" t="s">
        <v>110</v>
      </c>
      <c r="J11" t="s">
        <v>272</v>
      </c>
    </row>
    <row r="12" spans="2:14" x14ac:dyDescent="0.3">
      <c r="B12" s="22"/>
      <c r="C12" s="20"/>
      <c r="D12" s="56" t="str">
        <f>IFERROR(VLOOKUP(C12,'plan kont'!$B$3:$C$151,2,0),"")</f>
        <v/>
      </c>
      <c r="E12" s="23"/>
      <c r="F12" s="23"/>
      <c r="G12" s="8"/>
      <c r="H12" s="87" t="s">
        <v>268</v>
      </c>
      <c r="J12" t="s">
        <v>130</v>
      </c>
    </row>
    <row r="13" spans="2:14" x14ac:dyDescent="0.3">
      <c r="B13" s="22"/>
      <c r="C13" s="20"/>
      <c r="D13" s="56" t="str">
        <f>IFERROR(VLOOKUP(C13,'plan kont'!$B$3:$C$151,2,0),"")</f>
        <v/>
      </c>
      <c r="E13" s="23"/>
      <c r="F13" s="23"/>
      <c r="G13" s="8"/>
      <c r="H13" s="87" t="s">
        <v>269</v>
      </c>
      <c r="J13" t="s">
        <v>144</v>
      </c>
    </row>
    <row r="14" spans="2:14" x14ac:dyDescent="0.3">
      <c r="B14" s="22"/>
      <c r="C14" s="20"/>
      <c r="D14" s="56" t="str">
        <f>IFERROR(VLOOKUP(C14,'plan kont'!$B$3:$C$151,2,0),"")</f>
        <v/>
      </c>
      <c r="E14" s="23"/>
      <c r="F14" s="23"/>
      <c r="G14" s="8"/>
      <c r="H14" s="87" t="s">
        <v>104</v>
      </c>
      <c r="I14" s="31"/>
      <c r="J14" t="s">
        <v>146</v>
      </c>
    </row>
    <row r="15" spans="2:14" x14ac:dyDescent="0.3">
      <c r="B15" s="22"/>
      <c r="C15" s="20"/>
      <c r="D15" s="56" t="str">
        <f>IFERROR(VLOOKUP(C15,'plan kont'!$B$3:$C$151,2,0),"")</f>
        <v/>
      </c>
      <c r="E15" s="23"/>
      <c r="F15" s="23"/>
      <c r="G15" s="8"/>
      <c r="H15" s="87" t="s">
        <v>58</v>
      </c>
      <c r="I15" s="31"/>
      <c r="J15" t="s">
        <v>259</v>
      </c>
      <c r="N15" s="33"/>
    </row>
    <row r="16" spans="2:14" x14ac:dyDescent="0.3">
      <c r="B16" s="22"/>
      <c r="C16" s="20"/>
      <c r="D16" s="56" t="str">
        <f>IFERROR(VLOOKUP(C16,'plan kont'!$B$3:$C$151,2,0),"")</f>
        <v/>
      </c>
      <c r="E16" s="23"/>
      <c r="F16" s="23"/>
      <c r="G16" s="8"/>
      <c r="H16" s="87" t="s">
        <v>139</v>
      </c>
      <c r="I16" s="31"/>
      <c r="J16" t="s">
        <v>275</v>
      </c>
    </row>
    <row r="17" spans="2:10" x14ac:dyDescent="0.3">
      <c r="B17" s="22"/>
      <c r="C17" s="20"/>
      <c r="D17" s="56" t="str">
        <f>IFERROR(VLOOKUP(C17,'plan kont'!$B$3:$C$151,2,0),"")</f>
        <v/>
      </c>
      <c r="E17" s="23"/>
      <c r="F17" s="23"/>
      <c r="G17" s="8"/>
      <c r="H17" s="87" t="s">
        <v>251</v>
      </c>
      <c r="J17" t="s">
        <v>252</v>
      </c>
    </row>
    <row r="18" spans="2:10" x14ac:dyDescent="0.3">
      <c r="B18" s="22"/>
      <c r="C18" s="20"/>
      <c r="D18" s="56" t="str">
        <f>IFERROR(VLOOKUP(C18,'plan kont'!$B$3:$C$151,2,0),"")</f>
        <v/>
      </c>
      <c r="E18" s="23"/>
      <c r="F18" s="23"/>
      <c r="G18" s="8"/>
      <c r="H18" s="87" t="s">
        <v>172</v>
      </c>
      <c r="I18" s="31"/>
      <c r="J18" t="s">
        <v>271</v>
      </c>
    </row>
    <row r="19" spans="2:10" x14ac:dyDescent="0.3">
      <c r="B19" s="22"/>
      <c r="C19" s="20"/>
      <c r="D19" s="56" t="str">
        <f>IFERROR(VLOOKUP(C19,'plan kont'!$B$3:$C$151,2,0),"")</f>
        <v/>
      </c>
      <c r="E19" s="23"/>
      <c r="F19" s="23"/>
      <c r="G19" s="8"/>
      <c r="H19" s="87" t="s">
        <v>178</v>
      </c>
      <c r="J19" t="s">
        <v>179</v>
      </c>
    </row>
    <row r="20" spans="2:10" x14ac:dyDescent="0.3">
      <c r="B20" s="22"/>
      <c r="C20" s="20"/>
      <c r="D20" s="56" t="str">
        <f>IFERROR(VLOOKUP(C20,'plan kont'!$B$3:$C$151,2,0),"")</f>
        <v/>
      </c>
      <c r="E20" s="23"/>
      <c r="F20" s="23"/>
      <c r="G20" s="8"/>
      <c r="H20" s="87" t="s">
        <v>256</v>
      </c>
      <c r="J20" t="s">
        <v>257</v>
      </c>
    </row>
    <row r="21" spans="2:10" x14ac:dyDescent="0.3">
      <c r="B21" s="22"/>
      <c r="C21" s="20"/>
      <c r="D21" s="56" t="str">
        <f>IFERROR(VLOOKUP(C21,'plan kont'!$B$3:$C$151,2,0),"")</f>
        <v/>
      </c>
      <c r="E21" s="23"/>
      <c r="F21" s="23"/>
      <c r="G21" s="8"/>
      <c r="H21" s="87" t="s">
        <v>260</v>
      </c>
      <c r="J21" t="s">
        <v>261</v>
      </c>
    </row>
    <row r="22" spans="2:10" x14ac:dyDescent="0.3">
      <c r="B22" s="22"/>
      <c r="C22" s="20"/>
      <c r="D22" s="56" t="str">
        <f>IFERROR(VLOOKUP(C22,'plan kont'!$B$3:$C$151,2,0),"")</f>
        <v/>
      </c>
      <c r="E22" s="23"/>
      <c r="F22" s="23"/>
      <c r="G22" s="8"/>
      <c r="H22" s="87" t="s">
        <v>247</v>
      </c>
      <c r="J22" t="s">
        <v>250</v>
      </c>
    </row>
    <row r="23" spans="2:10" x14ac:dyDescent="0.3">
      <c r="B23" s="22"/>
      <c r="C23" s="20"/>
      <c r="D23" s="56" t="str">
        <f>IFERROR(VLOOKUP(C23,'plan kont'!$B$3:$C$151,2,0),"")</f>
        <v/>
      </c>
      <c r="E23" s="24"/>
      <c r="F23" s="24"/>
      <c r="G23" s="8"/>
      <c r="H23" s="87" t="s">
        <v>248</v>
      </c>
      <c r="J23" t="s">
        <v>250</v>
      </c>
    </row>
    <row r="24" spans="2:10" x14ac:dyDescent="0.3">
      <c r="B24" s="22"/>
      <c r="C24" s="20"/>
      <c r="D24" s="56" t="str">
        <f>IFERROR(VLOOKUP(C24,'plan kont'!$B$3:$C$151,2,0),"")</f>
        <v/>
      </c>
      <c r="E24" s="24"/>
      <c r="F24" s="24"/>
      <c r="G24" s="8"/>
    </row>
    <row r="25" spans="2:10" x14ac:dyDescent="0.3">
      <c r="B25" s="22"/>
      <c r="C25" s="20"/>
      <c r="D25" s="56" t="str">
        <f>IFERROR(VLOOKUP(C25,'plan kont'!$B$3:$C$151,2,0),"")</f>
        <v/>
      </c>
      <c r="E25" s="24"/>
      <c r="F25" s="24"/>
      <c r="G25" s="8"/>
    </row>
    <row r="26" spans="2:10" x14ac:dyDescent="0.3">
      <c r="B26" s="22"/>
      <c r="C26" s="20"/>
      <c r="D26" s="56" t="str">
        <f>IFERROR(VLOOKUP(C26,'plan kont'!$B$3:$C$151,2,0),"")</f>
        <v/>
      </c>
      <c r="E26" s="24"/>
      <c r="F26" s="24"/>
      <c r="G26" s="8"/>
    </row>
    <row r="27" spans="2:10" x14ac:dyDescent="0.3">
      <c r="B27" s="22"/>
      <c r="C27" s="20"/>
      <c r="D27" s="56" t="str">
        <f>IFERROR(VLOOKUP(C27,'plan kont'!$B$3:$C$151,2,0),"")</f>
        <v/>
      </c>
      <c r="E27" s="24"/>
      <c r="F27" s="24"/>
      <c r="G27" s="8"/>
      <c r="J27" s="5"/>
    </row>
    <row r="28" spans="2:10" x14ac:dyDescent="0.3">
      <c r="B28" s="22"/>
      <c r="C28" s="20"/>
      <c r="D28" s="56" t="str">
        <f>IFERROR(VLOOKUP(C28,'plan kont'!$B$3:$C$151,2,0),"")</f>
        <v/>
      </c>
      <c r="E28" s="24"/>
      <c r="F28" s="24"/>
      <c r="G28" s="8"/>
      <c r="J28" s="5"/>
    </row>
    <row r="29" spans="2:10" x14ac:dyDescent="0.3">
      <c r="B29" s="22"/>
      <c r="C29" s="20"/>
      <c r="D29" s="56" t="str">
        <f>IFERROR(VLOOKUP(C29,'plan kont'!$B$3:$C$151,2,0),"")</f>
        <v/>
      </c>
      <c r="E29" s="24"/>
      <c r="F29" s="24"/>
      <c r="G29" s="8"/>
    </row>
    <row r="30" spans="2:10" x14ac:dyDescent="0.3">
      <c r="B30" s="22"/>
      <c r="C30" s="20"/>
      <c r="D30" s="56" t="str">
        <f>IFERROR(VLOOKUP(C30,'plan kont'!$B$3:$C$151,2,0),"")</f>
        <v/>
      </c>
      <c r="E30" s="24"/>
      <c r="F30" s="24"/>
      <c r="G30" s="8"/>
    </row>
    <row r="31" spans="2:10" x14ac:dyDescent="0.3">
      <c r="B31" s="22"/>
      <c r="C31" s="20"/>
      <c r="D31" s="56" t="str">
        <f>IFERROR(VLOOKUP(C31,'plan kont'!$B$3:$C$151,2,0),"")</f>
        <v/>
      </c>
      <c r="E31" s="24"/>
      <c r="F31" s="24"/>
      <c r="G31" s="8"/>
    </row>
    <row r="32" spans="2:10" x14ac:dyDescent="0.3">
      <c r="B32" s="22"/>
      <c r="C32" s="20"/>
      <c r="D32" s="56" t="str">
        <f>IFERROR(VLOOKUP(C32,'plan kont'!$B$3:$C$151,2,0),"")</f>
        <v/>
      </c>
      <c r="E32" s="24"/>
      <c r="F32" s="24"/>
      <c r="G32" s="8"/>
    </row>
    <row r="33" spans="2:10" x14ac:dyDescent="0.3">
      <c r="B33" s="22"/>
      <c r="C33" s="20"/>
      <c r="D33" s="56" t="str">
        <f>IFERROR(VLOOKUP(C33,'plan kont'!$B$3:$C$151,2,0),"")</f>
        <v/>
      </c>
      <c r="E33" s="24"/>
      <c r="F33" s="24"/>
      <c r="G33" s="8"/>
    </row>
    <row r="34" spans="2:10" x14ac:dyDescent="0.3">
      <c r="B34" s="22"/>
      <c r="C34" s="20"/>
      <c r="D34" s="56" t="str">
        <f>IFERROR(VLOOKUP(C34,'plan kont'!$B$3:$C$151,2,0),"")</f>
        <v/>
      </c>
      <c r="E34" s="24"/>
      <c r="F34" s="24"/>
      <c r="G34" s="8"/>
    </row>
    <row r="35" spans="2:10" x14ac:dyDescent="0.3">
      <c r="B35" s="22"/>
      <c r="C35" s="20"/>
      <c r="D35" s="56" t="str">
        <f>IFERROR(VLOOKUP(C35,'plan kont'!$B$3:$C$151,2,0),"")</f>
        <v/>
      </c>
      <c r="E35" s="24"/>
      <c r="F35" s="24"/>
      <c r="G35" s="8"/>
    </row>
    <row r="36" spans="2:10" x14ac:dyDescent="0.3">
      <c r="B36" s="22"/>
      <c r="C36" s="20"/>
      <c r="D36" s="56" t="str">
        <f>IFERROR(VLOOKUP(C36,'plan kont'!$B$3:$C$151,2,0),"")</f>
        <v/>
      </c>
      <c r="E36" s="24"/>
      <c r="F36" s="24"/>
      <c r="G36" s="8"/>
    </row>
    <row r="37" spans="2:10" x14ac:dyDescent="0.3">
      <c r="B37" s="22"/>
      <c r="C37" s="20"/>
      <c r="D37" s="56" t="str">
        <f>IFERROR(VLOOKUP(C37,'plan kont'!$B$3:$C$151,2,0),"")</f>
        <v/>
      </c>
      <c r="E37" s="24"/>
      <c r="F37" s="24"/>
      <c r="G37" s="8"/>
    </row>
    <row r="38" spans="2:10" x14ac:dyDescent="0.3">
      <c r="B38" s="22"/>
      <c r="C38" s="20"/>
      <c r="D38" s="56" t="str">
        <f>IFERROR(VLOOKUP(C38,'plan kont'!$B$3:$C$151,2,0),"")</f>
        <v/>
      </c>
      <c r="E38" s="24"/>
      <c r="F38" s="24"/>
      <c r="G38" s="8"/>
      <c r="J38" s="5"/>
    </row>
    <row r="39" spans="2:10" x14ac:dyDescent="0.3">
      <c r="B39" s="22"/>
      <c r="C39" s="20"/>
      <c r="D39" s="56" t="str">
        <f>IFERROR(VLOOKUP(C39,'plan kont'!$B$3:$C$151,2,0),"")</f>
        <v/>
      </c>
      <c r="E39" s="24"/>
      <c r="F39" s="24"/>
      <c r="G39" s="8"/>
    </row>
    <row r="40" spans="2:10" x14ac:dyDescent="0.3">
      <c r="B40" s="22"/>
      <c r="C40" s="20"/>
      <c r="D40" s="56" t="str">
        <f>IFERROR(VLOOKUP(C40,'plan kont'!$B$3:$C$151,2,0),"")</f>
        <v/>
      </c>
      <c r="E40" s="24"/>
      <c r="F40" s="24"/>
      <c r="G40" s="8"/>
    </row>
    <row r="41" spans="2:10" x14ac:dyDescent="0.3">
      <c r="B41" s="22"/>
      <c r="C41" s="20"/>
      <c r="D41" s="56" t="str">
        <f>IFERROR(VLOOKUP(C41,'plan kont'!$B$3:$C$151,2,0),"")</f>
        <v/>
      </c>
      <c r="E41" s="24"/>
      <c r="F41" s="24"/>
      <c r="G41" s="8"/>
      <c r="J41" s="5"/>
    </row>
    <row r="42" spans="2:10" x14ac:dyDescent="0.3">
      <c r="B42" s="22"/>
      <c r="C42" s="20"/>
      <c r="D42" s="56" t="str">
        <f>IFERROR(VLOOKUP(C42,'plan kont'!$B$3:$C$151,2,0),"")</f>
        <v/>
      </c>
      <c r="E42" s="24"/>
      <c r="F42" s="24"/>
      <c r="G42" s="8"/>
      <c r="J42" s="5"/>
    </row>
    <row r="43" spans="2:10" x14ac:dyDescent="0.3">
      <c r="B43" s="22"/>
      <c r="C43" s="20"/>
      <c r="D43" s="56" t="str">
        <f>IFERROR(VLOOKUP(C43,'plan kont'!$B$3:$C$151,2,0),"")</f>
        <v/>
      </c>
      <c r="E43" s="24"/>
      <c r="F43" s="24"/>
      <c r="G43" s="8"/>
      <c r="J43" s="5"/>
    </row>
    <row r="44" spans="2:10" x14ac:dyDescent="0.3">
      <c r="B44" s="22"/>
      <c r="C44" s="20"/>
      <c r="D44" s="56" t="str">
        <f>IFERROR(VLOOKUP(C44,'plan kont'!$B$3:$C$151,2,0),"")</f>
        <v/>
      </c>
      <c r="E44" s="24"/>
      <c r="F44" s="24"/>
      <c r="G44" s="8"/>
      <c r="J44" s="5"/>
    </row>
    <row r="45" spans="2:10" x14ac:dyDescent="0.3">
      <c r="B45" s="22"/>
      <c r="C45" s="20"/>
      <c r="D45" s="56" t="str">
        <f>IFERROR(VLOOKUP(C45,'plan kont'!$B$3:$C$151,2,0),"")</f>
        <v/>
      </c>
      <c r="E45" s="24"/>
      <c r="F45" s="24"/>
      <c r="G45" s="8"/>
      <c r="J45" s="5"/>
    </row>
    <row r="46" spans="2:10" x14ac:dyDescent="0.3">
      <c r="B46" s="22"/>
      <c r="C46" s="20"/>
      <c r="D46" s="56" t="str">
        <f>IFERROR(VLOOKUP(C46,'plan kont'!$B$3:$C$151,2,0),"")</f>
        <v/>
      </c>
      <c r="E46" s="24"/>
      <c r="F46" s="24"/>
      <c r="G46" s="8"/>
      <c r="J46" s="5"/>
    </row>
    <row r="47" spans="2:10" x14ac:dyDescent="0.3">
      <c r="B47" s="22"/>
      <c r="C47" s="20"/>
      <c r="D47" s="56" t="str">
        <f>IFERROR(VLOOKUP(C47,'plan kont'!$B$3:$C$151,2,0),"")</f>
        <v/>
      </c>
      <c r="E47" s="24"/>
      <c r="F47" s="24"/>
      <c r="G47" s="8"/>
      <c r="J47" s="5"/>
    </row>
    <row r="48" spans="2:10" x14ac:dyDescent="0.3">
      <c r="B48" s="22"/>
      <c r="C48" s="20"/>
      <c r="D48" s="56" t="str">
        <f>IFERROR(VLOOKUP(C48,'plan kont'!$B$3:$C$151,2,0),"")</f>
        <v/>
      </c>
      <c r="E48" s="24"/>
      <c r="F48" s="24"/>
      <c r="G48" s="8"/>
      <c r="J48" s="5"/>
    </row>
    <row r="49" spans="2:10" x14ac:dyDescent="0.3">
      <c r="B49" s="22"/>
      <c r="C49" s="20"/>
      <c r="D49" s="56" t="str">
        <f>IFERROR(VLOOKUP(C49,'plan kont'!$B$3:$C$151,2,0),"")</f>
        <v/>
      </c>
      <c r="E49" s="24"/>
      <c r="F49" s="24"/>
      <c r="G49" s="8"/>
      <c r="J49" s="5"/>
    </row>
    <row r="50" spans="2:10" x14ac:dyDescent="0.3">
      <c r="B50" s="22"/>
      <c r="C50" s="20"/>
      <c r="D50" s="56" t="str">
        <f>IFERROR(VLOOKUP(C50,'plan kont'!$B$3:$C$151,2,0),"")</f>
        <v/>
      </c>
      <c r="E50" s="24"/>
      <c r="F50" s="24"/>
      <c r="G50" s="8"/>
      <c r="J50" s="5"/>
    </row>
    <row r="51" spans="2:10" x14ac:dyDescent="0.3">
      <c r="B51" s="22"/>
      <c r="C51" s="20"/>
      <c r="D51" s="56" t="str">
        <f>IFERROR(VLOOKUP(C51,'plan kont'!$B$3:$C$151,2,0),"")</f>
        <v/>
      </c>
      <c r="E51" s="24"/>
      <c r="F51" s="24"/>
      <c r="G51" s="8"/>
      <c r="J51" s="5"/>
    </row>
    <row r="52" spans="2:10" x14ac:dyDescent="0.3">
      <c r="B52" s="22"/>
      <c r="C52" s="20"/>
      <c r="D52" s="56" t="str">
        <f>IFERROR(VLOOKUP(C52,'plan kont'!$B$3:$C$151,2,0),"")</f>
        <v/>
      </c>
      <c r="E52" s="24"/>
      <c r="F52" s="24"/>
      <c r="G52" s="8"/>
      <c r="J52" s="5"/>
    </row>
    <row r="53" spans="2:10" x14ac:dyDescent="0.3">
      <c r="B53" s="22"/>
      <c r="C53" s="20"/>
      <c r="D53" s="56" t="str">
        <f>IFERROR(VLOOKUP(C53,'plan kont'!$B$3:$C$151,2,0),"")</f>
        <v/>
      </c>
      <c r="E53" s="24"/>
      <c r="F53" s="24"/>
      <c r="G53" s="8"/>
      <c r="J53" s="5"/>
    </row>
    <row r="54" spans="2:10" x14ac:dyDescent="0.3">
      <c r="B54" s="22"/>
      <c r="C54" s="20"/>
      <c r="D54" s="56" t="str">
        <f>IFERROR(VLOOKUP(C54,'plan kont'!$B$3:$C$151,2,0),"")</f>
        <v/>
      </c>
      <c r="E54" s="24"/>
      <c r="F54" s="24"/>
      <c r="G54" s="8"/>
      <c r="J54" s="5"/>
    </row>
    <row r="55" spans="2:10" x14ac:dyDescent="0.3">
      <c r="B55" s="22"/>
      <c r="C55" s="20"/>
      <c r="D55" s="56" t="str">
        <f>IFERROR(VLOOKUP(C55,'plan kont'!$B$3:$C$151,2,0),"")</f>
        <v/>
      </c>
      <c r="E55" s="24"/>
      <c r="F55" s="24"/>
      <c r="G55" s="8"/>
    </row>
    <row r="56" spans="2:10" x14ac:dyDescent="0.3">
      <c r="B56" s="22"/>
      <c r="C56" s="20"/>
      <c r="D56" s="56" t="str">
        <f>IFERROR(VLOOKUP(C56,'plan kont'!$B$3:$C$151,2,0),"")</f>
        <v/>
      </c>
      <c r="E56" s="24"/>
      <c r="F56" s="24"/>
      <c r="G56" s="8"/>
    </row>
    <row r="57" spans="2:10" x14ac:dyDescent="0.3">
      <c r="B57" s="22"/>
      <c r="C57" s="20"/>
      <c r="D57" s="56" t="str">
        <f>IFERROR(VLOOKUP(C57,'plan kont'!$B$3:$C$151,2,0),"")</f>
        <v/>
      </c>
      <c r="E57" s="24"/>
      <c r="F57" s="24"/>
      <c r="G57" s="8"/>
    </row>
    <row r="58" spans="2:10" x14ac:dyDescent="0.3">
      <c r="B58" s="22"/>
      <c r="C58" s="20"/>
      <c r="D58" s="56" t="str">
        <f>IFERROR(VLOOKUP(C58,'plan kont'!$B$3:$C$151,2,0),"")</f>
        <v/>
      </c>
      <c r="E58" s="24"/>
      <c r="F58" s="24"/>
      <c r="G58" s="8"/>
    </row>
    <row r="59" spans="2:10" x14ac:dyDescent="0.3">
      <c r="B59" s="22"/>
      <c r="C59" s="20"/>
      <c r="D59" s="56" t="str">
        <f>IFERROR(VLOOKUP(C59,'plan kont'!$B$3:$C$151,2,0),"")</f>
        <v/>
      </c>
      <c r="E59" s="24"/>
      <c r="F59" s="24"/>
      <c r="G59" s="8"/>
    </row>
    <row r="60" spans="2:10" x14ac:dyDescent="0.3">
      <c r="B60" s="22"/>
      <c r="C60" s="20"/>
      <c r="D60" s="56" t="str">
        <f>IFERROR(VLOOKUP(C60,'plan kont'!$B$3:$C$151,2,0),"")</f>
        <v/>
      </c>
      <c r="E60" s="24"/>
      <c r="F60" s="24"/>
      <c r="G60" s="8"/>
    </row>
    <row r="61" spans="2:10" x14ac:dyDescent="0.3">
      <c r="B61" s="22"/>
      <c r="C61" s="20"/>
      <c r="D61" s="56" t="str">
        <f>IFERROR(VLOOKUP(C61,'plan kont'!$B$3:$C$151,2,0),"")</f>
        <v/>
      </c>
      <c r="E61" s="24"/>
      <c r="F61" s="24"/>
      <c r="G61" s="8"/>
    </row>
    <row r="62" spans="2:10" x14ac:dyDescent="0.3">
      <c r="B62" s="22"/>
      <c r="C62" s="20"/>
      <c r="D62" s="56" t="str">
        <f>IFERROR(VLOOKUP(C62,'plan kont'!$B$3:$C$151,2,0),"")</f>
        <v/>
      </c>
      <c r="E62" s="24"/>
      <c r="F62" s="24"/>
      <c r="G62" s="8"/>
    </row>
    <row r="63" spans="2:10" x14ac:dyDescent="0.3">
      <c r="B63" s="22"/>
      <c r="C63" s="20"/>
      <c r="D63" s="56" t="str">
        <f>IFERROR(VLOOKUP(C63,'plan kont'!$B$3:$C$151,2,0),"")</f>
        <v/>
      </c>
      <c r="E63" s="24"/>
      <c r="F63" s="24"/>
      <c r="G63" s="8"/>
    </row>
    <row r="64" spans="2:10" x14ac:dyDescent="0.3">
      <c r="B64" s="22"/>
      <c r="C64" s="20"/>
      <c r="D64" s="56" t="str">
        <f>IFERROR(VLOOKUP(C64,'plan kont'!$B$3:$C$151,2,0),"")</f>
        <v/>
      </c>
      <c r="E64" s="24"/>
      <c r="F64" s="24"/>
      <c r="G64" s="8"/>
    </row>
    <row r="65" spans="2:7" x14ac:dyDescent="0.3">
      <c r="B65" s="22"/>
      <c r="C65" s="20"/>
      <c r="D65" s="56" t="str">
        <f>IFERROR(VLOOKUP(C65,'plan kont'!$B$3:$C$151,2,0),"")</f>
        <v/>
      </c>
      <c r="E65" s="24"/>
      <c r="F65" s="24"/>
      <c r="G65" s="8"/>
    </row>
    <row r="66" spans="2:7" x14ac:dyDescent="0.3">
      <c r="B66" s="22"/>
      <c r="C66" s="20"/>
      <c r="D66" s="56" t="str">
        <f>IFERROR(VLOOKUP(C66,'plan kont'!$B$3:$C$151,2,0),"")</f>
        <v/>
      </c>
      <c r="E66" s="24"/>
      <c r="F66" s="24"/>
      <c r="G66" s="8"/>
    </row>
    <row r="67" spans="2:7" x14ac:dyDescent="0.3">
      <c r="B67" s="22"/>
      <c r="C67" s="20"/>
      <c r="D67" s="56" t="str">
        <f>IFERROR(VLOOKUP(C67,'plan kont'!$B$3:$C$151,2,0),"")</f>
        <v/>
      </c>
      <c r="E67" s="24"/>
      <c r="F67" s="24"/>
      <c r="G67" s="8"/>
    </row>
    <row r="68" spans="2:7" x14ac:dyDescent="0.3">
      <c r="B68" s="22"/>
      <c r="C68" s="20"/>
      <c r="D68" s="56" t="str">
        <f>IFERROR(VLOOKUP(C68,'plan kont'!$B$3:$C$151,2,0),"")</f>
        <v/>
      </c>
      <c r="E68" s="24"/>
      <c r="F68" s="24"/>
      <c r="G68" s="8"/>
    </row>
    <row r="69" spans="2:7" x14ac:dyDescent="0.3">
      <c r="B69" s="22"/>
      <c r="C69" s="20"/>
      <c r="D69" s="56" t="str">
        <f>IFERROR(VLOOKUP(C69,'plan kont'!$B$3:$C$151,2,0),"")</f>
        <v/>
      </c>
      <c r="E69" s="24"/>
      <c r="F69" s="24"/>
      <c r="G69" s="8"/>
    </row>
    <row r="70" spans="2:7" x14ac:dyDescent="0.3">
      <c r="B70" s="22"/>
      <c r="C70" s="20"/>
      <c r="D70" s="56" t="str">
        <f>IFERROR(VLOOKUP(C70,'plan kont'!$B$3:$C$151,2,0),"")</f>
        <v/>
      </c>
      <c r="E70" s="24"/>
      <c r="F70" s="24"/>
      <c r="G70" s="8"/>
    </row>
    <row r="71" spans="2:7" x14ac:dyDescent="0.3">
      <c r="B71" s="22"/>
      <c r="C71" s="20"/>
      <c r="D71" s="56" t="str">
        <f>IFERROR(VLOOKUP(C71,'plan kont'!$B$3:$C$151,2,0),"")</f>
        <v/>
      </c>
      <c r="E71" s="24"/>
      <c r="F71" s="24"/>
      <c r="G71" s="8"/>
    </row>
    <row r="72" spans="2:7" x14ac:dyDescent="0.3">
      <c r="B72" s="22"/>
      <c r="C72" s="20"/>
      <c r="D72" s="56" t="str">
        <f>IFERROR(VLOOKUP(C72,'plan kont'!$B$3:$C$151,2,0),"")</f>
        <v/>
      </c>
      <c r="E72" s="24"/>
      <c r="F72" s="24"/>
      <c r="G72" s="8"/>
    </row>
    <row r="73" spans="2:7" x14ac:dyDescent="0.3">
      <c r="B73" s="22"/>
      <c r="C73" s="20"/>
      <c r="D73" s="56" t="str">
        <f>IFERROR(VLOOKUP(C73,'plan kont'!$B$3:$C$151,2,0),"")</f>
        <v/>
      </c>
      <c r="E73" s="24"/>
      <c r="F73" s="24"/>
      <c r="G73" s="8"/>
    </row>
    <row r="74" spans="2:7" x14ac:dyDescent="0.3">
      <c r="B74" s="22"/>
      <c r="C74" s="20"/>
      <c r="D74" s="56" t="str">
        <f>IFERROR(VLOOKUP(C74,'plan kont'!$B$3:$C$151,2,0),"")</f>
        <v/>
      </c>
      <c r="E74" s="24"/>
      <c r="F74" s="24"/>
      <c r="G74" s="8"/>
    </row>
    <row r="75" spans="2:7" x14ac:dyDescent="0.3">
      <c r="B75" s="22"/>
      <c r="C75" s="20"/>
      <c r="D75" s="56" t="str">
        <f>IFERROR(VLOOKUP(C75,'plan kont'!$B$3:$C$151,2,0),"")</f>
        <v/>
      </c>
      <c r="E75" s="24"/>
      <c r="F75" s="24"/>
      <c r="G75" s="8"/>
    </row>
    <row r="76" spans="2:7" x14ac:dyDescent="0.3">
      <c r="B76" s="22"/>
      <c r="C76" s="20"/>
      <c r="D76" s="56" t="str">
        <f>IFERROR(VLOOKUP(C76,'plan kont'!$B$3:$C$151,2,0),"")</f>
        <v/>
      </c>
      <c r="E76" s="24"/>
      <c r="F76" s="24"/>
      <c r="G76" s="8"/>
    </row>
    <row r="77" spans="2:7" x14ac:dyDescent="0.3">
      <c r="B77" s="22"/>
      <c r="C77" s="20"/>
      <c r="D77" s="56" t="str">
        <f>IFERROR(VLOOKUP(C77,'plan kont'!$B$3:$C$151,2,0),"")</f>
        <v/>
      </c>
      <c r="E77" s="24"/>
      <c r="F77" s="24"/>
      <c r="G77" s="8"/>
    </row>
    <row r="78" spans="2:7" x14ac:dyDescent="0.3">
      <c r="B78" s="22"/>
      <c r="C78" s="20"/>
      <c r="D78" s="56" t="str">
        <f>IFERROR(VLOOKUP(C78,'plan kont'!$B$3:$C$151,2,0),"")</f>
        <v/>
      </c>
      <c r="E78" s="24"/>
      <c r="F78" s="24"/>
      <c r="G78" s="8"/>
    </row>
    <row r="79" spans="2:7" x14ac:dyDescent="0.3">
      <c r="B79" s="22"/>
      <c r="C79" s="20"/>
      <c r="D79" s="56" t="str">
        <f>IFERROR(VLOOKUP(C79,'plan kont'!$B$3:$C$151,2,0),"")</f>
        <v/>
      </c>
      <c r="E79" s="24"/>
      <c r="F79" s="24"/>
      <c r="G79" s="8"/>
    </row>
    <row r="80" spans="2:7" x14ac:dyDescent="0.3">
      <c r="B80" s="22"/>
      <c r="C80" s="20"/>
      <c r="D80" s="56" t="str">
        <f>IFERROR(VLOOKUP(C80,'plan kont'!$B$3:$C$151,2,0),"")</f>
        <v/>
      </c>
      <c r="E80" s="24"/>
      <c r="F80" s="24"/>
      <c r="G80" s="8"/>
    </row>
    <row r="81" spans="2:7" x14ac:dyDescent="0.3">
      <c r="B81" s="22"/>
      <c r="C81" s="20"/>
      <c r="D81" s="56" t="str">
        <f>IFERROR(VLOOKUP(C81,'plan kont'!$B$3:$C$151,2,0),"")</f>
        <v/>
      </c>
      <c r="E81" s="24"/>
      <c r="F81" s="24"/>
      <c r="G81" s="8"/>
    </row>
    <row r="82" spans="2:7" x14ac:dyDescent="0.3">
      <c r="B82" s="22"/>
      <c r="C82" s="20"/>
      <c r="D82" s="56" t="str">
        <f>IFERROR(VLOOKUP(C82,'plan kont'!$B$3:$C$151,2,0),"")</f>
        <v/>
      </c>
      <c r="E82" s="24"/>
      <c r="F82" s="24"/>
      <c r="G82" s="8"/>
    </row>
    <row r="83" spans="2:7" x14ac:dyDescent="0.3">
      <c r="B83" s="22"/>
      <c r="C83" s="20"/>
      <c r="D83" s="56" t="str">
        <f>IFERROR(VLOOKUP(C83,'plan kont'!$B$3:$C$151,2,0),"")</f>
        <v/>
      </c>
      <c r="E83" s="24"/>
      <c r="F83" s="24"/>
      <c r="G83" s="8"/>
    </row>
    <row r="84" spans="2:7" x14ac:dyDescent="0.3">
      <c r="B84" s="22"/>
      <c r="C84" s="20"/>
      <c r="D84" s="56" t="str">
        <f>IFERROR(VLOOKUP(C84,'plan kont'!$B$3:$C$151,2,0),"")</f>
        <v/>
      </c>
      <c r="E84" s="24"/>
      <c r="F84" s="24"/>
      <c r="G84" s="8"/>
    </row>
    <row r="85" spans="2:7" x14ac:dyDescent="0.3">
      <c r="B85" s="22"/>
      <c r="C85" s="20"/>
      <c r="D85" s="56" t="str">
        <f>IFERROR(VLOOKUP(C85,'plan kont'!$B$3:$C$151,2,0),"")</f>
        <v/>
      </c>
      <c r="E85" s="24"/>
      <c r="F85" s="24"/>
      <c r="G85" s="8"/>
    </row>
    <row r="86" spans="2:7" x14ac:dyDescent="0.3">
      <c r="B86" s="22"/>
      <c r="C86" s="20"/>
      <c r="D86" s="56" t="str">
        <f>IFERROR(VLOOKUP(C86,'plan kont'!$B$3:$C$151,2,0),"")</f>
        <v/>
      </c>
      <c r="E86" s="24"/>
      <c r="F86" s="24"/>
      <c r="G86" s="8"/>
    </row>
    <row r="87" spans="2:7" x14ac:dyDescent="0.3">
      <c r="B87" s="22"/>
      <c r="C87" s="20"/>
      <c r="D87" s="56" t="str">
        <f>IFERROR(VLOOKUP(C87,'plan kont'!$B$3:$C$151,2,0),"")</f>
        <v/>
      </c>
      <c r="E87" s="24"/>
      <c r="F87" s="24"/>
      <c r="G87" s="8"/>
    </row>
    <row r="88" spans="2:7" x14ac:dyDescent="0.3">
      <c r="B88" s="22"/>
      <c r="C88" s="20"/>
      <c r="D88" s="56" t="str">
        <f>IFERROR(VLOOKUP(C88,'plan kont'!$B$3:$C$151,2,0),"")</f>
        <v/>
      </c>
      <c r="E88" s="24"/>
      <c r="F88" s="24"/>
      <c r="G88" s="8"/>
    </row>
    <row r="89" spans="2:7" x14ac:dyDescent="0.3">
      <c r="B89" s="22"/>
      <c r="C89" s="20"/>
      <c r="D89" s="56" t="str">
        <f>IFERROR(VLOOKUP(C89,'plan kont'!$B$3:$C$151,2,0),"")</f>
        <v/>
      </c>
      <c r="E89" s="24"/>
      <c r="F89" s="24"/>
      <c r="G89" s="8"/>
    </row>
    <row r="90" spans="2:7" x14ac:dyDescent="0.3">
      <c r="B90" s="22"/>
      <c r="C90" s="20"/>
      <c r="D90" s="56" t="str">
        <f>IFERROR(VLOOKUP(C90,'plan kont'!$B$3:$C$151,2,0),"")</f>
        <v/>
      </c>
      <c r="E90" s="24"/>
      <c r="F90" s="24"/>
      <c r="G90" s="8"/>
    </row>
    <row r="91" spans="2:7" x14ac:dyDescent="0.3">
      <c r="B91" s="22"/>
      <c r="C91" s="20"/>
      <c r="D91" s="56" t="str">
        <f>IFERROR(VLOOKUP(C91,'plan kont'!$B$3:$C$151,2,0),"")</f>
        <v/>
      </c>
      <c r="E91" s="24"/>
      <c r="F91" s="24"/>
      <c r="G91" s="8"/>
    </row>
    <row r="92" spans="2:7" x14ac:dyDescent="0.3">
      <c r="B92" s="22"/>
      <c r="C92" s="20"/>
      <c r="D92" s="56" t="str">
        <f>IFERROR(VLOOKUP(C92,'plan kont'!$B$3:$C$151,2,0),"")</f>
        <v/>
      </c>
      <c r="E92" s="24"/>
      <c r="F92" s="24"/>
      <c r="G92" s="8"/>
    </row>
    <row r="93" spans="2:7" ht="15" thickBot="1" x14ac:dyDescent="0.35">
      <c r="B93" s="22"/>
      <c r="C93" s="20"/>
      <c r="D93" s="56" t="str">
        <f>IFERROR(VLOOKUP(C93,'plan kont'!$B$3:$C$151,2,0),"")</f>
        <v/>
      </c>
      <c r="E93" s="24"/>
      <c r="F93" s="24"/>
      <c r="G93" s="8"/>
    </row>
    <row r="94" spans="2:7" ht="15" thickBot="1" x14ac:dyDescent="0.35">
      <c r="C94" s="3" t="s">
        <v>3</v>
      </c>
      <c r="D94" s="3"/>
      <c r="E94" s="47">
        <f>SUBTOTAL(109,E3:E93)</f>
        <v>0</v>
      </c>
      <c r="F94" s="48">
        <f>SUBTOTAL(109,F3:F93)</f>
        <v>0</v>
      </c>
      <c r="G94" s="8"/>
    </row>
  </sheetData>
  <sheetProtection algorithmName="SHA-512" hashValue="F0x4eZ51bp/yqV4EoxOR3Bmm619bzZhdzAazIdMIW2aazJAvo7KRkCHK/uRzr5duoT0hQXkroszFw0ziaRRbGQ==" saltValue="S6r1n8lWorKDREtZ+uifeg==" spinCount="100000" sheet="1" objects="1" scenarios="1" autoFilter="0"/>
  <autoFilter ref="B2:F93"/>
  <mergeCells count="1">
    <mergeCell ref="C1:F1"/>
  </mergeCells>
  <conditionalFormatting sqref="H2">
    <cfRule type="cellIs" dxfId="39" priority="39" operator="equal">
      <formula>"błąd"</formula>
    </cfRule>
    <cfRule type="cellIs" dxfId="38" priority="40" operator="equal">
      <formula>"ok"</formula>
    </cfRule>
  </conditionalFormatting>
  <conditionalFormatting sqref="C3:D65 C67:D93 D66">
    <cfRule type="cellIs" dxfId="37" priority="36" operator="equal">
      <formula>10</formula>
    </cfRule>
  </conditionalFormatting>
  <conditionalFormatting sqref="C3:C65 C67:C93">
    <cfRule type="cellIs" dxfId="36" priority="27" operator="equal">
      <formula>234</formula>
    </cfRule>
  </conditionalFormatting>
  <conditionalFormatting sqref="C3:C65 C67:C93">
    <cfRule type="cellIs" dxfId="35" priority="17" operator="equal">
      <formula>408</formula>
    </cfRule>
    <cfRule type="cellIs" dxfId="34" priority="18" operator="equal">
      <formula>407</formula>
    </cfRule>
    <cfRule type="cellIs" dxfId="33" priority="20" operator="equal">
      <formula>406</formula>
    </cfRule>
    <cfRule type="cellIs" dxfId="32" priority="21" operator="equal">
      <formula>405</formula>
    </cfRule>
    <cfRule type="cellIs" dxfId="31" priority="22" operator="equal">
      <formula>404</formula>
    </cfRule>
    <cfRule type="cellIs" dxfId="30" priority="23" operator="equal">
      <formula>403</formula>
    </cfRule>
    <cfRule type="cellIs" dxfId="29" priority="24" operator="equal">
      <formula>402</formula>
    </cfRule>
    <cfRule type="cellIs" dxfId="28" priority="25" operator="equal">
      <formula>401</formula>
    </cfRule>
    <cfRule type="cellIs" dxfId="27" priority="26" operator="equal">
      <formula>400</formula>
    </cfRule>
  </conditionalFormatting>
  <dataValidations count="1">
    <dataValidation type="list" errorStyle="information" allowBlank="1" showInputMessage="1" showErrorMessage="1" promptTitle="wybór" prompt="symbol konta" sqref="C3:C93">
      <formula1>lista</formula1>
    </dataValidation>
  </dataValidations>
  <pageMargins left="0.7" right="0.7" top="0.75" bottom="0.75" header="0.3" footer="0.3"/>
  <pageSetup paperSize="9" orientation="portrait" horizontalDpi="300" verticalDpi="0" copies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equal" id="{2C994B31-18B7-4A56-8D44-702A97F4935C}">
            <xm:f>'plan kont'!$B$3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C3:D65 C67:D93 D66</xm:sqref>
        </x14:conditionalFormatting>
        <x14:conditionalFormatting xmlns:xm="http://schemas.microsoft.com/office/excel/2006/main">
          <x14:cfRule type="cellIs" priority="19" operator="equal" id="{44AD984C-8103-4CAE-880C-DC300E62FB44}">
            <xm:f>'plan kont'!$B$106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C3:C65 C67:C93</xm:sqref>
        </x14:conditionalFormatting>
        <x14:conditionalFormatting xmlns:xm="http://schemas.microsoft.com/office/excel/2006/main">
          <x14:cfRule type="cellIs" priority="41" operator="equal" id="{2478C3EB-4E05-4DD1-8DB0-7A98EB379C19}">
            <xm:f>ZOiS!$B$56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2" operator="equal" id="{1BCB3C51-5E22-4187-8C4B-263D63A0ADE6}">
            <xm:f>ZOiS!$B$49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3" operator="equal" id="{40AD3CF1-90A3-41AA-92DD-5902C2FBCAD9}">
            <xm:f>ZOiS!$B$46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" operator="equal" id="{C977F18A-DE8E-4C06-90EF-908313BFB269}">
            <xm:f>ZOiS!$B$32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5" operator="equal" id="{D762C53D-BD77-4122-BC7B-A7D79E2DB4DC}">
            <xm:f>ZOiS!$B$26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6" operator="equal" id="{6BC0A5D7-AEC3-4592-AEA4-48A0DC535F32}">
            <xm:f>ZOiS!$B$12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" operator="equal" id="{1C5EE0DD-B485-4D34-8FDF-C26158041220}">
            <xm:f>ZOiS!$B$4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C3:D65 C67:D93 D66</xm:sqref>
        </x14:conditionalFormatting>
        <x14:conditionalFormatting xmlns:xm="http://schemas.microsoft.com/office/excel/2006/main">
          <x14:cfRule type="cellIs" priority="113" operator="equal" id="{ADD729C9-7CC5-4F4C-B010-0483DE041242}">
            <xm:f>'plan kont'!$B$111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4" operator="equal" id="{ED910EDB-95C3-4F4F-A36D-59BF251C5E59}">
            <xm:f>'plan kont'!$B$106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5" operator="equal" id="{09CD4903-CC8A-4AEB-9934-D8C0B7BAC304}">
            <xm:f>'plan kont'!$B$101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6" operator="equal" id="{AE35FA07-E796-44C2-9297-69F1574D6A85}">
            <xm:f>'plan kont'!$B$98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7" operator="equal" id="{97C26CFE-FC84-4596-8602-EAED6E4C8DAC}">
            <xm:f>'plan kont'!$B$84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8" operator="equal" id="{0BA5D030-2682-40F4-BB36-3802A28B1B5E}">
            <xm:f>'plan kont'!$B$75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9" operator="equal" id="{F87B047B-3825-4C78-B434-2366AF55A92F}">
            <xm:f>'plan kont'!$B$72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0" operator="equal" id="{F2AF2E02-2FA4-445C-ABE5-8694D48D588C}">
            <xm:f>'plan kont'!$B$62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1" operator="equal" id="{7BF89F45-4443-4F91-8126-9675797251AB}">
            <xm:f>'plan kont'!$B$62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2" operator="equal" id="{70449ECB-F128-4790-8AFB-D088E2BEFA7D}">
            <xm:f>'plan kont'!$B$56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3" operator="equal" id="{8FF8F22E-E762-480E-B6EF-6076B03FB797}">
            <xm:f>'plan kont'!$B$49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4" operator="equal" id="{F97B0906-D031-4FFB-9D98-3E12CC2F0B91}">
            <xm:f>'plan kont'!$B$46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5" operator="equal" id="{CB50F706-7826-4F95-AC91-084C005EAF8D}">
            <xm:f>'plan kont'!$B$32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6" operator="equal" id="{68E0F4B8-2EAC-4A06-B42D-86237CB3099B}">
            <xm:f>'plan kont'!$B$26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7" operator="equal" id="{83F47FD1-B304-496E-A262-512F797FA646}">
            <xm:f>'plan kont'!$B$12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8" operator="equal" id="{479631B3-975B-4338-8B60-4AB2FD89547E}">
            <xm:f>'plan kont'!$B$3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C3:C65 C67:C93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2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34" sqref="F34"/>
    </sheetView>
  </sheetViews>
  <sheetFormatPr defaultRowHeight="14.4" x14ac:dyDescent="0.3"/>
  <cols>
    <col min="1" max="2" width="8.88671875" style="25"/>
    <col min="3" max="8" width="13.21875" style="25" bestFit="1" customWidth="1"/>
    <col min="9" max="9" width="8.88671875" style="25"/>
    <col min="10" max="10" width="12.88671875" style="25" bestFit="1" customWidth="1"/>
    <col min="11" max="11" width="14.6640625" style="25" bestFit="1" customWidth="1"/>
    <col min="12" max="16384" width="8.88671875" style="25"/>
  </cols>
  <sheetData>
    <row r="1" spans="2:10" ht="15" thickBot="1" x14ac:dyDescent="0.35"/>
    <row r="2" spans="2:10" ht="18.600000000000001" thickBot="1" x14ac:dyDescent="0.4">
      <c r="B2" s="92" t="s">
        <v>12</v>
      </c>
      <c r="C2" s="93"/>
      <c r="D2" s="93"/>
      <c r="E2" s="93"/>
      <c r="F2" s="93"/>
      <c r="G2" s="93"/>
      <c r="H2" s="93"/>
      <c r="I2" s="26" t="s">
        <v>91</v>
      </c>
      <c r="J2" s="26" t="s">
        <v>90</v>
      </c>
    </row>
    <row r="3" spans="2:10" ht="15" thickBot="1" x14ac:dyDescent="0.35">
      <c r="B3" s="27" t="s">
        <v>2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8" t="str">
        <f>IF(C140=D140,"ok","błąd")</f>
        <v>ok</v>
      </c>
      <c r="J3" s="28" t="str">
        <f>IF(E140=F140,"ok","błąd")</f>
        <v>ok</v>
      </c>
    </row>
    <row r="4" spans="2:10" ht="15" thickBot="1" x14ac:dyDescent="0.35">
      <c r="B4" s="29" t="str">
        <f>'plan kont'!B3</f>
        <v>010</v>
      </c>
      <c r="C4" s="57">
        <f>SUM(C5:C9)</f>
        <v>0</v>
      </c>
      <c r="D4" s="57">
        <f t="shared" ref="D4:H4" si="0">SUM(D5:D9)</f>
        <v>0</v>
      </c>
      <c r="E4" s="57">
        <f t="shared" si="0"/>
        <v>0</v>
      </c>
      <c r="F4" s="57">
        <f t="shared" si="0"/>
        <v>0</v>
      </c>
      <c r="G4" s="57">
        <f t="shared" si="0"/>
        <v>0</v>
      </c>
      <c r="H4" s="58">
        <f t="shared" si="0"/>
        <v>0</v>
      </c>
    </row>
    <row r="5" spans="2:10" x14ac:dyDescent="0.3">
      <c r="B5" s="49" t="str">
        <f>'plan kont'!B4</f>
        <v>010-1</v>
      </c>
      <c r="C5" s="59">
        <f>SUMIFS(dekrety!$E$3:$E$93,dekrety!$C$3:$C$93,B5,dekrety!$B$3:$B$93,"BO")</f>
        <v>0</v>
      </c>
      <c r="D5" s="59">
        <f>SUMIFS(dekrety!$F$3:$F$93,dekrety!$C$3:$C$93,B5,dekrety!$B$3:$B$93,"BO")</f>
        <v>0</v>
      </c>
      <c r="E5" s="59">
        <f>SUMIFS(dekrety!$E$3:$E$93,dekrety!$C$3:$C$93,B5,dekrety!$B$3:$B$93,"&lt;&gt;BO")</f>
        <v>0</v>
      </c>
      <c r="F5" s="59">
        <f>SUMIFS(dekrety!$F$3:$F$93,dekrety!$C$3:$C$93,B5,dekrety!$B$3:$B$93,"&lt;&gt;BO")</f>
        <v>0</v>
      </c>
      <c r="G5" s="59">
        <f>IF((E5+C5)&gt;(F5+D5),(E5+C5)-(F5+D5),0)</f>
        <v>0</v>
      </c>
      <c r="H5" s="59">
        <f>IF((F5+D5)&gt;(E5+C5),(F5+D5)-(E5+C5),0)</f>
        <v>0</v>
      </c>
    </row>
    <row r="6" spans="2:10" x14ac:dyDescent="0.3">
      <c r="B6" s="50" t="str">
        <f>'plan kont'!B5</f>
        <v>010-2</v>
      </c>
      <c r="C6" s="60">
        <f>SUMIFS(dekrety!$E$3:$E$93,dekrety!$C$3:$C$93,B6,dekrety!$B$3:$B$93,"BO")</f>
        <v>0</v>
      </c>
      <c r="D6" s="60">
        <f>SUMIFS(dekrety!$F$3:$F$93,dekrety!$C$3:$C$93,B6,dekrety!$B$3:$B$93,"BO")</f>
        <v>0</v>
      </c>
      <c r="E6" s="60">
        <f>SUMIFS(dekrety!$E$3:$E$93,dekrety!$C$3:$C$93,B6,dekrety!$B$3:$B$93,"&lt;&gt;BO")</f>
        <v>0</v>
      </c>
      <c r="F6" s="60">
        <f>SUMIFS(dekrety!$F$3:$F$93,dekrety!$C$3:$C$93,B6,dekrety!$B$3:$B$93,"&lt;&gt;BO")</f>
        <v>0</v>
      </c>
      <c r="G6" s="59">
        <f t="shared" ref="G6:G126" si="1">IF((E6+C6)&gt;(F6+D6),(E6+C6)-(F6+D6),0)</f>
        <v>0</v>
      </c>
      <c r="H6" s="59">
        <f t="shared" ref="H6:H126" si="2">IF((F6+D6)&gt;(E6+C6),(F6+D6)-(E6+C6),0)</f>
        <v>0</v>
      </c>
    </row>
    <row r="7" spans="2:10" x14ac:dyDescent="0.3">
      <c r="B7" s="50" t="str">
        <f>'plan kont'!B6</f>
        <v>010-3</v>
      </c>
      <c r="C7" s="60">
        <f>SUMIFS(dekrety!$E$3:$E$93,dekrety!$C$3:$C$93,B7,dekrety!$B$3:$B$93,"BO")</f>
        <v>0</v>
      </c>
      <c r="D7" s="60">
        <f>SUMIFS(dekrety!$F$3:$F$93,dekrety!$C$3:$C$93,B7,dekrety!$B$3:$B$93,"BO")</f>
        <v>0</v>
      </c>
      <c r="E7" s="60">
        <f>SUMIFS(dekrety!$E$3:$E$93,dekrety!$C$3:$C$93,B7,dekrety!$B$3:$B$93,"&lt;&gt;BO")</f>
        <v>0</v>
      </c>
      <c r="F7" s="60">
        <f>SUMIFS(dekrety!$F$3:$F$93,dekrety!$C$3:$C$93,B7,dekrety!$B$3:$B$93,"&lt;&gt;BO")</f>
        <v>0</v>
      </c>
      <c r="G7" s="59">
        <f t="shared" si="1"/>
        <v>0</v>
      </c>
      <c r="H7" s="59">
        <f t="shared" si="2"/>
        <v>0</v>
      </c>
    </row>
    <row r="8" spans="2:10" x14ac:dyDescent="0.3">
      <c r="B8" s="50" t="str">
        <f>'plan kont'!B7</f>
        <v>010-4</v>
      </c>
      <c r="C8" s="60">
        <f>SUMIFS(dekrety!$E$3:$E$93,dekrety!$C$3:$C$93,B8,dekrety!$B$3:$B$93,"BO")</f>
        <v>0</v>
      </c>
      <c r="D8" s="60">
        <f>SUMIFS(dekrety!$F$3:$F$93,dekrety!$C$3:$C$93,B8,dekrety!$B$3:$B$93,"BO")</f>
        <v>0</v>
      </c>
      <c r="E8" s="60">
        <f>SUMIFS(dekrety!$E$3:$E$93,dekrety!$C$3:$C$93,B8,dekrety!$B$3:$B$93,"&lt;&gt;BO")</f>
        <v>0</v>
      </c>
      <c r="F8" s="60">
        <f>SUMIFS(dekrety!$F$3:$F$93,dekrety!$C$3:$C$93,B8,dekrety!$B$3:$B$93,"&lt;&gt;BO")</f>
        <v>0</v>
      </c>
      <c r="G8" s="59">
        <f t="shared" si="1"/>
        <v>0</v>
      </c>
      <c r="H8" s="59">
        <f t="shared" si="2"/>
        <v>0</v>
      </c>
    </row>
    <row r="9" spans="2:10" ht="15" thickBot="1" x14ac:dyDescent="0.35">
      <c r="B9" s="68" t="str">
        <f>'plan kont'!B8</f>
        <v>010-5</v>
      </c>
      <c r="C9" s="69">
        <f>SUMIFS(dekrety!$E$3:$E$93,dekrety!$C$3:$C$93,B9,dekrety!$B$3:$B$93,"BO")</f>
        <v>0</v>
      </c>
      <c r="D9" s="69">
        <f>SUMIFS(dekrety!$F$3:$F$93,dekrety!$C$3:$C$93,B9,dekrety!$B$3:$B$93,"BO")</f>
        <v>0</v>
      </c>
      <c r="E9" s="69">
        <f>SUMIFS(dekrety!$E$3:$E$93,dekrety!$C$3:$C$93,B9,dekrety!$B$3:$B$93,"&lt;&gt;BO")</f>
        <v>0</v>
      </c>
      <c r="F9" s="69">
        <f>SUMIFS(dekrety!$F$3:$F$93,dekrety!$C$3:$C$93,B9,dekrety!$B$3:$B$93,"&lt;&gt;BO")</f>
        <v>0</v>
      </c>
      <c r="G9" s="69">
        <f t="shared" si="1"/>
        <v>0</v>
      </c>
      <c r="H9" s="69">
        <f t="shared" si="2"/>
        <v>0</v>
      </c>
    </row>
    <row r="10" spans="2:10" x14ac:dyDescent="0.3">
      <c r="B10" s="49" t="str">
        <f>'plan kont'!B9</f>
        <v>020</v>
      </c>
      <c r="C10" s="59">
        <f>SUMIFS(dekrety!$E$3:$E$93,dekrety!$C$3:$C$93,B10,dekrety!$B$3:$B$93,"BO")</f>
        <v>0</v>
      </c>
      <c r="D10" s="59">
        <f>SUMIFS(dekrety!$F$3:$F$93,dekrety!$C$3:$C$93,B10,dekrety!$B$3:$B$93,"BO")</f>
        <v>0</v>
      </c>
      <c r="E10" s="59">
        <f>SUMIFS(dekrety!$E$3:$E$93,dekrety!$C$3:$C$93,B10,dekrety!$B$3:$B$93,"&lt;&gt;BO")</f>
        <v>0</v>
      </c>
      <c r="F10" s="59">
        <f>SUMIFS(dekrety!$F$3:$F$93,dekrety!$C$3:$C$93,B10,dekrety!$B$3:$B$93,"&lt;&gt;BO")</f>
        <v>0</v>
      </c>
      <c r="G10" s="59">
        <f t="shared" si="1"/>
        <v>0</v>
      </c>
      <c r="H10" s="59">
        <f t="shared" si="2"/>
        <v>0</v>
      </c>
    </row>
    <row r="11" spans="2:10" ht="15" thickBot="1" x14ac:dyDescent="0.35">
      <c r="B11" s="50" t="str">
        <f>'plan kont'!B11</f>
        <v>030</v>
      </c>
      <c r="C11" s="60">
        <f>SUMIFS(dekrety!$E$3:$E$93,dekrety!$C$3:$C$93,B11,dekrety!$B$3:$B$93,"BO")</f>
        <v>0</v>
      </c>
      <c r="D11" s="60">
        <f>SUMIFS(dekrety!$F$3:$F$93,dekrety!$C$3:$C$93,B11,dekrety!$B$3:$B$93,"BO")</f>
        <v>0</v>
      </c>
      <c r="E11" s="60">
        <f>SUMIFS(dekrety!$E$3:$E$93,dekrety!$C$3:$C$93,B11,dekrety!$B$3:$B$93,"&lt;&gt;BO")</f>
        <v>0</v>
      </c>
      <c r="F11" s="60">
        <f>SUMIFS(dekrety!$F$3:$F$93,dekrety!$C$3:$C$93,B11,dekrety!$B$3:$B$93,"&lt;&gt;BO")</f>
        <v>0</v>
      </c>
      <c r="G11" s="59">
        <f t="shared" si="1"/>
        <v>0</v>
      </c>
      <c r="H11" s="59">
        <f t="shared" si="2"/>
        <v>0</v>
      </c>
    </row>
    <row r="12" spans="2:10" ht="15" thickBot="1" x14ac:dyDescent="0.35">
      <c r="B12" s="51" t="str">
        <f>'plan kont'!B12</f>
        <v>070</v>
      </c>
      <c r="C12" s="57">
        <f>SUM(C13:C17)</f>
        <v>0</v>
      </c>
      <c r="D12" s="57">
        <f t="shared" ref="D12:H12" si="3">SUM(D13:D17)</f>
        <v>0</v>
      </c>
      <c r="E12" s="57">
        <f t="shared" si="3"/>
        <v>0</v>
      </c>
      <c r="F12" s="57">
        <f t="shared" si="3"/>
        <v>0</v>
      </c>
      <c r="G12" s="57">
        <f t="shared" si="3"/>
        <v>0</v>
      </c>
      <c r="H12" s="57">
        <f t="shared" si="3"/>
        <v>0</v>
      </c>
    </row>
    <row r="13" spans="2:10" x14ac:dyDescent="0.3">
      <c r="B13" s="50" t="str">
        <f>'plan kont'!B13</f>
        <v>070-1</v>
      </c>
      <c r="C13" s="60">
        <f>SUMIFS(dekrety!$E$3:$E$93,dekrety!$C$3:$C$93,B13,dekrety!$B$3:$B$93,"BO")</f>
        <v>0</v>
      </c>
      <c r="D13" s="60">
        <f>SUMIFS(dekrety!$F$3:$F$93,dekrety!$C$3:$C$93,B13,dekrety!$B$3:$B$93,"BO")</f>
        <v>0</v>
      </c>
      <c r="E13" s="60">
        <f>SUMIFS(dekrety!$E$3:$E$93,dekrety!$C$3:$C$93,B13,dekrety!$B$3:$B$93,"&lt;&gt;BO")</f>
        <v>0</v>
      </c>
      <c r="F13" s="60">
        <f>SUMIFS(dekrety!$F$3:$F$93,dekrety!$C$3:$C$93,B13,dekrety!$B$3:$B$93,"&lt;&gt;BO")</f>
        <v>0</v>
      </c>
      <c r="G13" s="59">
        <f t="shared" si="1"/>
        <v>0</v>
      </c>
      <c r="H13" s="59">
        <f t="shared" si="2"/>
        <v>0</v>
      </c>
    </row>
    <row r="14" spans="2:10" x14ac:dyDescent="0.3">
      <c r="B14" s="50" t="str">
        <f>'plan kont'!B14</f>
        <v>070-2</v>
      </c>
      <c r="C14" s="60">
        <f>SUMIFS(dekrety!$E$3:$E$93,dekrety!$C$3:$C$93,B14,dekrety!$B$3:$B$93,"BO")</f>
        <v>0</v>
      </c>
      <c r="D14" s="60">
        <f>SUMIFS(dekrety!$F$3:$F$93,dekrety!$C$3:$C$93,B14,dekrety!$B$3:$B$93,"BO")</f>
        <v>0</v>
      </c>
      <c r="E14" s="60">
        <f>SUMIFS(dekrety!$E$3:$E$93,dekrety!$C$3:$C$93,B14,dekrety!$B$3:$B$93,"&lt;&gt;BO")</f>
        <v>0</v>
      </c>
      <c r="F14" s="60">
        <f>SUMIFS(dekrety!$F$3:$F$93,dekrety!$C$3:$C$93,B14,dekrety!$B$3:$B$93,"&lt;&gt;BO")</f>
        <v>0</v>
      </c>
      <c r="G14" s="59">
        <f t="shared" si="1"/>
        <v>0</v>
      </c>
      <c r="H14" s="59">
        <f t="shared" si="2"/>
        <v>0</v>
      </c>
    </row>
    <row r="15" spans="2:10" x14ac:dyDescent="0.3">
      <c r="B15" s="50" t="str">
        <f>'plan kont'!B15</f>
        <v>070-3</v>
      </c>
      <c r="C15" s="60">
        <f>SUMIFS(dekrety!$E$3:$E$93,dekrety!$C$3:$C$93,B15,dekrety!$B$3:$B$93,"BO")</f>
        <v>0</v>
      </c>
      <c r="D15" s="60">
        <f>SUMIFS(dekrety!$F$3:$F$93,dekrety!$C$3:$C$93,B15,dekrety!$B$3:$B$93,"BO")</f>
        <v>0</v>
      </c>
      <c r="E15" s="60">
        <f>SUMIFS(dekrety!$E$3:$E$93,dekrety!$C$3:$C$93,B15,dekrety!$B$3:$B$93,"&lt;&gt;BO")</f>
        <v>0</v>
      </c>
      <c r="F15" s="60">
        <f>SUMIFS(dekrety!$F$3:$F$93,dekrety!$C$3:$C$93,B15,dekrety!$B$3:$B$93,"&lt;&gt;BO")</f>
        <v>0</v>
      </c>
      <c r="G15" s="59">
        <f t="shared" si="1"/>
        <v>0</v>
      </c>
      <c r="H15" s="59">
        <f t="shared" si="2"/>
        <v>0</v>
      </c>
    </row>
    <row r="16" spans="2:10" x14ac:dyDescent="0.3">
      <c r="B16" s="50" t="str">
        <f>'plan kont'!B16</f>
        <v>070-4</v>
      </c>
      <c r="C16" s="60">
        <f>SUMIFS(dekrety!$E$3:$E$93,dekrety!$C$3:$C$93,B16,dekrety!$B$3:$B$93,"BO")</f>
        <v>0</v>
      </c>
      <c r="D16" s="60">
        <f>SUMIFS(dekrety!$F$3:$F$93,dekrety!$C$3:$C$93,B16,dekrety!$B$3:$B$93,"BO")</f>
        <v>0</v>
      </c>
      <c r="E16" s="60">
        <f>SUMIFS(dekrety!$E$3:$E$93,dekrety!$C$3:$C$93,B16,dekrety!$B$3:$B$93,"&lt;&gt;BO")</f>
        <v>0</v>
      </c>
      <c r="F16" s="60">
        <f>SUMIFS(dekrety!$F$3:$F$93,dekrety!$C$3:$C$93,B16,dekrety!$B$3:$B$93,"&lt;&gt;BO")</f>
        <v>0</v>
      </c>
      <c r="G16" s="59">
        <f t="shared" si="1"/>
        <v>0</v>
      </c>
      <c r="H16" s="59">
        <f t="shared" si="2"/>
        <v>0</v>
      </c>
    </row>
    <row r="17" spans="2:8" ht="15" thickBot="1" x14ac:dyDescent="0.35">
      <c r="B17" s="68" t="str">
        <f>'plan kont'!B17</f>
        <v>070-5</v>
      </c>
      <c r="C17" s="69">
        <f>SUMIFS(dekrety!$E$3:$E$93,dekrety!$C$3:$C$93,B17,dekrety!$B$3:$B$93,"BO")</f>
        <v>0</v>
      </c>
      <c r="D17" s="69">
        <f>SUMIFS(dekrety!$F$3:$F$93,dekrety!$C$3:$C$93,B17,dekrety!$B$3:$B$93,"BO")</f>
        <v>0</v>
      </c>
      <c r="E17" s="69">
        <f>SUMIFS(dekrety!$E$3:$E$93,dekrety!$C$3:$C$93,B17,dekrety!$B$3:$B$93,"&lt;&gt;BO")</f>
        <v>0</v>
      </c>
      <c r="F17" s="69">
        <f>SUMIFS(dekrety!$F$3:$F$93,dekrety!$C$3:$C$93,B17,dekrety!$B$3:$B$93,"&lt;&gt;BO")</f>
        <v>0</v>
      </c>
      <c r="G17" s="69">
        <f t="shared" si="1"/>
        <v>0</v>
      </c>
      <c r="H17" s="69">
        <f t="shared" si="2"/>
        <v>0</v>
      </c>
    </row>
    <row r="18" spans="2:8" x14ac:dyDescent="0.3">
      <c r="B18" s="49" t="str">
        <f>'plan kont'!B18</f>
        <v>072</v>
      </c>
      <c r="C18" s="59">
        <f>SUMIFS(dekrety!$E$3:$E$93,dekrety!$C$3:$C$93,B18,dekrety!$B$3:$B$93,"BO")</f>
        <v>0</v>
      </c>
      <c r="D18" s="59">
        <f>SUMIFS(dekrety!$F$3:$F$93,dekrety!$C$3:$C$93,B18,dekrety!$B$3:$B$93,"BO")</f>
        <v>0</v>
      </c>
      <c r="E18" s="59">
        <f>SUMIFS(dekrety!$E$3:$E$93,dekrety!$C$3:$C$93,B18,dekrety!$B$3:$B$93,"&lt;&gt;BO")</f>
        <v>0</v>
      </c>
      <c r="F18" s="59">
        <f>SUMIFS(dekrety!$F$3:$F$93,dekrety!$C$3:$C$93,B18,dekrety!$B$3:$B$93,"&lt;&gt;BO")</f>
        <v>0</v>
      </c>
      <c r="G18" s="59">
        <f t="shared" si="1"/>
        <v>0</v>
      </c>
      <c r="H18" s="59">
        <f t="shared" si="2"/>
        <v>0</v>
      </c>
    </row>
    <row r="19" spans="2:8" x14ac:dyDescent="0.3">
      <c r="B19" s="50">
        <f>'plan kont'!B19</f>
        <v>100</v>
      </c>
      <c r="C19" s="60">
        <f>SUMIFS(dekrety!$E$3:$E$93,dekrety!$C$3:$C$93,B19,dekrety!$B$3:$B$93,"BO")</f>
        <v>0</v>
      </c>
      <c r="D19" s="60">
        <f>SUMIFS(dekrety!$F$3:$F$93,dekrety!$C$3:$C$93,B19,dekrety!$B$3:$B$93,"BO")</f>
        <v>0</v>
      </c>
      <c r="E19" s="60">
        <f>SUMIFS(dekrety!$E$3:$E$93,dekrety!$C$3:$C$93,B19,dekrety!$B$3:$B$93,"&lt;&gt;BO")</f>
        <v>0</v>
      </c>
      <c r="F19" s="60">
        <f>SUMIFS(dekrety!$F$3:$F$93,dekrety!$C$3:$C$93,B19,dekrety!$B$3:$B$93,"&lt;&gt;BO")</f>
        <v>0</v>
      </c>
      <c r="G19" s="59">
        <f t="shared" si="1"/>
        <v>0</v>
      </c>
      <c r="H19" s="59">
        <f t="shared" si="2"/>
        <v>0</v>
      </c>
    </row>
    <row r="20" spans="2:8" x14ac:dyDescent="0.3">
      <c r="B20" s="50" t="s">
        <v>128</v>
      </c>
      <c r="C20" s="60">
        <f>SUMIFS(dekrety!$E$3:$E$93,dekrety!$C$3:$C$93,B20,dekrety!$B$3:$B$93,"BO")</f>
        <v>0</v>
      </c>
      <c r="D20" s="60">
        <f>SUMIFS(dekrety!$F$3:$F$93,dekrety!$C$3:$C$93,B20,dekrety!$B$3:$B$93,"BO")</f>
        <v>0</v>
      </c>
      <c r="E20" s="60">
        <f>SUMIFS(dekrety!$E$3:$E$93,dekrety!$C$3:$C$93,B20,dekrety!$B$3:$B$93,"&lt;&gt;BO")</f>
        <v>0</v>
      </c>
      <c r="F20" s="60">
        <f>SUMIFS(dekrety!$F$3:$F$93,dekrety!$C$3:$C$93,B20,dekrety!$B$3:$B$93,"&lt;&gt;BO")</f>
        <v>0</v>
      </c>
      <c r="G20" s="59">
        <f t="shared" si="1"/>
        <v>0</v>
      </c>
      <c r="H20" s="59">
        <f t="shared" si="2"/>
        <v>0</v>
      </c>
    </row>
    <row r="21" spans="2:8" x14ac:dyDescent="0.3">
      <c r="B21" s="50">
        <f>'plan kont'!B21</f>
        <v>130</v>
      </c>
      <c r="C21" s="60">
        <f>SUMIFS(dekrety!$E$3:$E$93,dekrety!$C$3:$C$93,B21,dekrety!$B$3:$B$93,"BO")</f>
        <v>0</v>
      </c>
      <c r="D21" s="60">
        <f>SUMIFS(dekrety!$F$3:$F$93,dekrety!$C$3:$C$93,B21,dekrety!$B$3:$B$93,"BO")</f>
        <v>0</v>
      </c>
      <c r="E21" s="60">
        <f>SUMIFS(dekrety!$E$3:$E$93,dekrety!$C$3:$C$93,B21,dekrety!$B$3:$B$93,"&lt;&gt;BO")</f>
        <v>0</v>
      </c>
      <c r="F21" s="60">
        <f>SUMIFS(dekrety!$F$3:$F$93,dekrety!$C$3:$C$93,B21,dekrety!$B$3:$B$93,"&lt;&gt;BO")</f>
        <v>0</v>
      </c>
      <c r="G21" s="59">
        <f t="shared" si="1"/>
        <v>0</v>
      </c>
      <c r="H21" s="59">
        <f t="shared" si="2"/>
        <v>0</v>
      </c>
    </row>
    <row r="22" spans="2:8" x14ac:dyDescent="0.3">
      <c r="B22" s="50">
        <f>'plan kont'!B22</f>
        <v>131</v>
      </c>
      <c r="C22" s="60">
        <f>SUMIFS(dekrety!$E$3:$E$93,dekrety!$C$3:$C$93,B22,dekrety!$B$3:$B$93,"BO")</f>
        <v>0</v>
      </c>
      <c r="D22" s="60">
        <f>SUMIFS(dekrety!$F$3:$F$93,dekrety!$C$3:$C$93,B22,dekrety!$B$3:$B$93,"BO")</f>
        <v>0</v>
      </c>
      <c r="E22" s="60">
        <f>SUMIFS(dekrety!$E$3:$E$93,dekrety!$C$3:$C$93,B22,dekrety!$B$3:$B$93,"&lt;&gt;BO")</f>
        <v>0</v>
      </c>
      <c r="F22" s="60">
        <f>SUMIFS(dekrety!$F$3:$F$93,dekrety!$C$3:$C$93,B22,dekrety!$B$3:$B$93,"&lt;&gt;BO")</f>
        <v>0</v>
      </c>
      <c r="G22" s="59">
        <f t="shared" si="1"/>
        <v>0</v>
      </c>
      <c r="H22" s="59">
        <f t="shared" si="2"/>
        <v>0</v>
      </c>
    </row>
    <row r="23" spans="2:8" x14ac:dyDescent="0.3">
      <c r="B23" s="50" t="s">
        <v>127</v>
      </c>
      <c r="C23" s="60">
        <f>SUMIFS(dekrety!$E$3:$E$93,dekrety!$C$3:$C$93,B23,dekrety!$B$3:$B$93,"BO")</f>
        <v>0</v>
      </c>
      <c r="D23" s="60">
        <f>SUMIFS(dekrety!$F$3:$F$93,dekrety!$C$3:$C$93,B23,dekrety!$B$3:$B$93,"BO")</f>
        <v>0</v>
      </c>
      <c r="E23" s="60">
        <f>SUMIFS(dekrety!$E$3:$E$93,dekrety!$C$3:$C$93,B23,dekrety!$B$3:$B$93,"&lt;&gt;BO")</f>
        <v>0</v>
      </c>
      <c r="F23" s="60">
        <f>SUMIFS(dekrety!$F$3:$F$93,dekrety!$C$3:$C$93,B23,dekrety!$B$3:$B$93,"&lt;&gt;BO")</f>
        <v>0</v>
      </c>
      <c r="G23" s="59">
        <f t="shared" si="1"/>
        <v>0</v>
      </c>
      <c r="H23" s="59">
        <f t="shared" si="2"/>
        <v>0</v>
      </c>
    </row>
    <row r="24" spans="2:8" x14ac:dyDescent="0.3">
      <c r="B24" s="50" t="s">
        <v>131</v>
      </c>
      <c r="C24" s="60">
        <f>SUMIFS(dekrety!$E$3:$E$93,dekrety!$C$3:$C$93,B24,dekrety!$B$3:$B$93,"BO")</f>
        <v>0</v>
      </c>
      <c r="D24" s="60">
        <f>SUMIFS(dekrety!$F$3:$F$93,dekrety!$C$3:$C$93,B24,dekrety!$B$3:$B$93,"BO")</f>
        <v>0</v>
      </c>
      <c r="E24" s="60">
        <f>SUMIFS(dekrety!$E$3:$E$93,dekrety!$C$3:$C$93,B24,dekrety!$B$3:$B$93,"&lt;&gt;BO")</f>
        <v>0</v>
      </c>
      <c r="F24" s="60">
        <f>SUMIFS(dekrety!$F$3:$F$93,dekrety!$C$3:$C$93,B24,dekrety!$B$3:$B$93,"&lt;&gt;BO")</f>
        <v>0</v>
      </c>
      <c r="G24" s="59">
        <f t="shared" si="1"/>
        <v>0</v>
      </c>
      <c r="H24" s="59">
        <f t="shared" si="2"/>
        <v>0</v>
      </c>
    </row>
    <row r="25" spans="2:8" ht="15" thickBot="1" x14ac:dyDescent="0.35">
      <c r="B25" s="50">
        <f>'plan kont'!B25</f>
        <v>149</v>
      </c>
      <c r="C25" s="60">
        <f>SUMIFS(dekrety!$E$3:$E$93,dekrety!$C$3:$C$93,B25,dekrety!$B$3:$B$93,"BO")</f>
        <v>0</v>
      </c>
      <c r="D25" s="60">
        <f>SUMIFS(dekrety!$F$3:$F$93,dekrety!$C$3:$C$93,B25,dekrety!$B$3:$B$93,"BO")</f>
        <v>0</v>
      </c>
      <c r="E25" s="60">
        <f>SUMIFS(dekrety!$E$3:$E$93,dekrety!$C$3:$C$93,B25,dekrety!$B$3:$B$93,"&lt;&gt;BO")</f>
        <v>0</v>
      </c>
      <c r="F25" s="60">
        <f>SUMIFS(dekrety!$F$3:$F$93,dekrety!$C$3:$C$93,B25,dekrety!$B$3:$B$93,"&lt;&gt;BO")</f>
        <v>0</v>
      </c>
      <c r="G25" s="59">
        <f t="shared" si="1"/>
        <v>0</v>
      </c>
      <c r="H25" s="59">
        <f t="shared" si="2"/>
        <v>0</v>
      </c>
    </row>
    <row r="26" spans="2:8" ht="15" thickBot="1" x14ac:dyDescent="0.35">
      <c r="B26" s="51">
        <f>'plan kont'!B26</f>
        <v>201</v>
      </c>
      <c r="C26" s="57">
        <f>SUM(C27:C31)</f>
        <v>0</v>
      </c>
      <c r="D26" s="57">
        <f t="shared" ref="D26:H26" si="4">SUM(D27:D31)</f>
        <v>0</v>
      </c>
      <c r="E26" s="57">
        <f t="shared" si="4"/>
        <v>0</v>
      </c>
      <c r="F26" s="57">
        <f t="shared" si="4"/>
        <v>0</v>
      </c>
      <c r="G26" s="57">
        <f t="shared" si="4"/>
        <v>0</v>
      </c>
      <c r="H26" s="57">
        <f t="shared" si="4"/>
        <v>0</v>
      </c>
    </row>
    <row r="27" spans="2:8" x14ac:dyDescent="0.3">
      <c r="B27" s="50" t="s">
        <v>93</v>
      </c>
      <c r="C27" s="60">
        <f>SUMIFS(dekrety!$E$3:$E$93,dekrety!$C$3:$C$93,B27,dekrety!$B$3:$B$93,"BO")</f>
        <v>0</v>
      </c>
      <c r="D27" s="60">
        <f>SUMIFS(dekrety!$F$3:$F$93,dekrety!$C$3:$C$93,B27,dekrety!$B$3:$B$93,"BO")</f>
        <v>0</v>
      </c>
      <c r="E27" s="60">
        <f>SUMIFS(dekrety!$E$3:$E$93,dekrety!$C$3:$C$93,B27,dekrety!$B$3:$B$93,"&lt;&gt;BO")</f>
        <v>0</v>
      </c>
      <c r="F27" s="60">
        <f>SUMIFS(dekrety!$F$3:$F$93,dekrety!$C$3:$C$93,B27,dekrety!$B$3:$B$93,"&lt;&gt;BO")</f>
        <v>0</v>
      </c>
      <c r="G27" s="59">
        <f t="shared" si="1"/>
        <v>0</v>
      </c>
      <c r="H27" s="59">
        <f t="shared" si="2"/>
        <v>0</v>
      </c>
    </row>
    <row r="28" spans="2:8" x14ac:dyDescent="0.3">
      <c r="B28" s="50" t="s">
        <v>103</v>
      </c>
      <c r="C28" s="60">
        <f>SUMIFS(dekrety!$E$3:$E$93,dekrety!$C$3:$C$93,B28,dekrety!$B$3:$B$93,"BO")</f>
        <v>0</v>
      </c>
      <c r="D28" s="60">
        <f>SUMIFS(dekrety!$F$3:$F$93,dekrety!$C$3:$C$93,B28,dekrety!$B$3:$B$93,"BO")</f>
        <v>0</v>
      </c>
      <c r="E28" s="60">
        <f>SUMIFS(dekrety!$E$3:$E$93,dekrety!$C$3:$C$93,B28,dekrety!$B$3:$B$93,"&lt;&gt;BO")</f>
        <v>0</v>
      </c>
      <c r="F28" s="60">
        <f>SUMIFS(dekrety!$F$3:$F$93,dekrety!$C$3:$C$93,B28,dekrety!$B$3:$B$93,"&lt;&gt;BO")</f>
        <v>0</v>
      </c>
      <c r="G28" s="59">
        <f t="shared" si="1"/>
        <v>0</v>
      </c>
      <c r="H28" s="59">
        <f t="shared" si="2"/>
        <v>0</v>
      </c>
    </row>
    <row r="29" spans="2:8" x14ac:dyDescent="0.3">
      <c r="B29" s="50" t="s">
        <v>104</v>
      </c>
      <c r="C29" s="60">
        <f>SUMIFS(dekrety!$E$3:$E$93,dekrety!$C$3:$C$93,B29,dekrety!$B$3:$B$93,"BO")</f>
        <v>0</v>
      </c>
      <c r="D29" s="60">
        <f>SUMIFS(dekrety!$F$3:$F$93,dekrety!$C$3:$C$93,B29,dekrety!$B$3:$B$93,"BO")</f>
        <v>0</v>
      </c>
      <c r="E29" s="60">
        <f>SUMIFS(dekrety!$E$3:$E$93,dekrety!$C$3:$C$93,B29,dekrety!$B$3:$B$93,"&lt;&gt;BO")</f>
        <v>0</v>
      </c>
      <c r="F29" s="60">
        <f>SUMIFS(dekrety!$F$3:$F$93,dekrety!$C$3:$C$93,B29,dekrety!$B$3:$B$93,"&lt;&gt;BO")</f>
        <v>0</v>
      </c>
      <c r="G29" s="59">
        <f t="shared" si="1"/>
        <v>0</v>
      </c>
      <c r="H29" s="59">
        <f t="shared" si="2"/>
        <v>0</v>
      </c>
    </row>
    <row r="30" spans="2:8" x14ac:dyDescent="0.3">
      <c r="B30" s="50" t="s">
        <v>105</v>
      </c>
      <c r="C30" s="60">
        <f>SUMIFS(dekrety!$E$3:$E$93,dekrety!$C$3:$C$93,B30,dekrety!$B$3:$B$93,"BO")</f>
        <v>0</v>
      </c>
      <c r="D30" s="60">
        <f>SUMIFS(dekrety!$F$3:$F$93,dekrety!$C$3:$C$93,B30,dekrety!$B$3:$B$93,"BO")</f>
        <v>0</v>
      </c>
      <c r="E30" s="60">
        <f>SUMIFS(dekrety!$E$3:$E$93,dekrety!$C$3:$C$93,B30,dekrety!$B$3:$B$93,"&lt;&gt;BO")</f>
        <v>0</v>
      </c>
      <c r="F30" s="60">
        <f>SUMIFS(dekrety!$F$3:$F$93,dekrety!$C$3:$C$93,B30,dekrety!$B$3:$B$93,"&lt;&gt;BO")</f>
        <v>0</v>
      </c>
      <c r="G30" s="59">
        <f t="shared" si="1"/>
        <v>0</v>
      </c>
      <c r="H30" s="59">
        <f t="shared" si="2"/>
        <v>0</v>
      </c>
    </row>
    <row r="31" spans="2:8" ht="15" thickBot="1" x14ac:dyDescent="0.35">
      <c r="B31" s="50" t="s">
        <v>111</v>
      </c>
      <c r="C31" s="60">
        <f>SUMIFS(dekrety!$E$3:$E$93,dekrety!$C$3:$C$93,B31,dekrety!$B$3:$B$93,"BO")</f>
        <v>0</v>
      </c>
      <c r="D31" s="60">
        <f>SUMIFS(dekrety!$F$3:$F$93,dekrety!$C$3:$C$93,B31,dekrety!$B$3:$B$93,"BO")</f>
        <v>0</v>
      </c>
      <c r="E31" s="60">
        <f>SUMIFS(dekrety!$E$3:$E$93,dekrety!$C$3:$C$93,B31,dekrety!$B$3:$B$93,"&lt;&gt;BO")</f>
        <v>0</v>
      </c>
      <c r="F31" s="60">
        <f>SUMIFS(dekrety!$F$3:$F$93,dekrety!$C$3:$C$93,B31,dekrety!$B$3:$B$93,"&lt;&gt;BO")</f>
        <v>0</v>
      </c>
      <c r="G31" s="59">
        <f t="shared" si="1"/>
        <v>0</v>
      </c>
      <c r="H31" s="59">
        <f t="shared" si="2"/>
        <v>0</v>
      </c>
    </row>
    <row r="32" spans="2:8" ht="15" thickBot="1" x14ac:dyDescent="0.35">
      <c r="B32" s="51">
        <f>'plan kont'!B32</f>
        <v>202</v>
      </c>
      <c r="C32" s="57">
        <f>-SUM(C33:C45)</f>
        <v>0</v>
      </c>
      <c r="D32" s="57">
        <f>SUM(D33:D45)</f>
        <v>0</v>
      </c>
      <c r="E32" s="57">
        <f>SUM(E33:E45)</f>
        <v>0</v>
      </c>
      <c r="F32" s="57">
        <f>SUM(F33:F45)</f>
        <v>0</v>
      </c>
      <c r="G32" s="57">
        <f>-SUM(G33:G45)</f>
        <v>0</v>
      </c>
      <c r="H32" s="57">
        <f>SUM(H33:H45)</f>
        <v>0</v>
      </c>
    </row>
    <row r="33" spans="2:8" x14ac:dyDescent="0.3">
      <c r="B33" s="50" t="s">
        <v>106</v>
      </c>
      <c r="C33" s="60">
        <f>SUMIFS(dekrety!$E$3:$E$93,dekrety!$C$3:$C$93,B33,dekrety!$B$3:$B$93,"BO")</f>
        <v>0</v>
      </c>
      <c r="D33" s="60">
        <f>SUMIFS(dekrety!$F$3:$F$93,dekrety!$C$3:$C$93,B33,dekrety!$B$3:$B$93,"BO")</f>
        <v>0</v>
      </c>
      <c r="E33" s="60">
        <f>SUMIFS(dekrety!$E$3:$E$93,dekrety!$C$3:$C$93,B33,dekrety!$B$3:$B$93,"&lt;&gt;BO")</f>
        <v>0</v>
      </c>
      <c r="F33" s="60">
        <f>SUMIFS(dekrety!$F$3:$F$93,dekrety!$C$3:$C$93,B33,dekrety!$B$3:$B$93,"&lt;&gt;BO")</f>
        <v>0</v>
      </c>
      <c r="G33" s="59">
        <f t="shared" si="1"/>
        <v>0</v>
      </c>
      <c r="H33" s="59">
        <f t="shared" si="2"/>
        <v>0</v>
      </c>
    </row>
    <row r="34" spans="2:8" x14ac:dyDescent="0.3">
      <c r="B34" s="50" t="s">
        <v>107</v>
      </c>
      <c r="C34" s="60">
        <f>SUMIFS(dekrety!$E$3:$E$93,dekrety!$C$3:$C$93,B34,dekrety!$B$3:$B$93,"BO")</f>
        <v>0</v>
      </c>
      <c r="D34" s="60">
        <f>SUMIFS(dekrety!$F$3:$F$93,dekrety!$C$3:$C$93,B34,dekrety!$B$3:$B$93,"BO")</f>
        <v>0</v>
      </c>
      <c r="E34" s="60">
        <f>SUMIFS(dekrety!$E$3:$E$93,dekrety!$C$3:$C$93,B34,dekrety!$B$3:$B$93,"&lt;&gt;BO")</f>
        <v>0</v>
      </c>
      <c r="F34" s="60">
        <f>SUMIFS(dekrety!$F$3:$F$93,dekrety!$C$3:$C$93,B34,dekrety!$B$3:$B$93,"&lt;&gt;BO")</f>
        <v>0</v>
      </c>
      <c r="G34" s="59">
        <f t="shared" ref="G34:G45" si="5">IF((E34+C34)&gt;(F34+D34),(E34+C34)-(F34+D34),0)</f>
        <v>0</v>
      </c>
      <c r="H34" s="59">
        <f t="shared" ref="H34:H45" si="6">IF((F34+D34)&gt;(E34+C34),(F34+D34)-(E34+C34),0)</f>
        <v>0</v>
      </c>
    </row>
    <row r="35" spans="2:8" x14ac:dyDescent="0.3">
      <c r="B35" s="50" t="s">
        <v>108</v>
      </c>
      <c r="C35" s="60">
        <f>SUMIFS(dekrety!$E$3:$E$93,dekrety!$C$3:$C$93,B35,dekrety!$B$3:$B$93,"BO")</f>
        <v>0</v>
      </c>
      <c r="D35" s="60">
        <f>SUMIFS(dekrety!$F$3:$F$93,dekrety!$C$3:$C$93,B35,dekrety!$B$3:$B$93,"BO")</f>
        <v>0</v>
      </c>
      <c r="E35" s="60">
        <f>SUMIFS(dekrety!$E$3:$E$93,dekrety!$C$3:$C$93,B35,dekrety!$B$3:$B$93,"&lt;&gt;BO")</f>
        <v>0</v>
      </c>
      <c r="F35" s="60">
        <f>SUMIFS(dekrety!$F$3:$F$93,dekrety!$C$3:$C$93,B35,dekrety!$B$3:$B$93,"&lt;&gt;BO")</f>
        <v>0</v>
      </c>
      <c r="G35" s="59">
        <f t="shared" si="5"/>
        <v>0</v>
      </c>
      <c r="H35" s="59">
        <f t="shared" si="6"/>
        <v>0</v>
      </c>
    </row>
    <row r="36" spans="2:8" x14ac:dyDescent="0.3">
      <c r="B36" s="50" t="s">
        <v>109</v>
      </c>
      <c r="C36" s="60">
        <f>SUMIFS(dekrety!$E$3:$E$93,dekrety!$C$3:$C$93,B36,dekrety!$B$3:$B$93,"BO")</f>
        <v>0</v>
      </c>
      <c r="D36" s="60">
        <f>SUMIFS(dekrety!$F$3:$F$93,dekrety!$C$3:$C$93,B36,dekrety!$B$3:$B$93,"BO")</f>
        <v>0</v>
      </c>
      <c r="E36" s="60">
        <f>SUMIFS(dekrety!$E$3:$E$93,dekrety!$C$3:$C$93,B36,dekrety!$B$3:$B$93,"&lt;&gt;BO")</f>
        <v>0</v>
      </c>
      <c r="F36" s="60">
        <f>SUMIFS(dekrety!$F$3:$F$93,dekrety!$C$3:$C$93,B36,dekrety!$B$3:$B$93,"&lt;&gt;BO")</f>
        <v>0</v>
      </c>
      <c r="G36" s="59">
        <f t="shared" si="5"/>
        <v>0</v>
      </c>
      <c r="H36" s="59">
        <f t="shared" si="6"/>
        <v>0</v>
      </c>
    </row>
    <row r="37" spans="2:8" x14ac:dyDescent="0.3">
      <c r="B37" s="50" t="s">
        <v>110</v>
      </c>
      <c r="C37" s="60">
        <f>SUMIFS(dekrety!$E$3:$E$93,dekrety!$C$3:$C$93,B37,dekrety!$B$3:$B$93,"BO")</f>
        <v>0</v>
      </c>
      <c r="D37" s="60">
        <f>SUMIFS(dekrety!$F$3:$F$93,dekrety!$C$3:$C$93,B37,dekrety!$B$3:$B$93,"BO")</f>
        <v>0</v>
      </c>
      <c r="E37" s="60">
        <f>SUMIFS(dekrety!$E$3:$E$93,dekrety!$C$3:$C$93,B37,dekrety!$B$3:$B$93,"&lt;&gt;BO")</f>
        <v>0</v>
      </c>
      <c r="F37" s="60">
        <f>SUMIFS(dekrety!$F$3:$F$93,dekrety!$C$3:$C$93,B37,dekrety!$B$3:$B$93,"&lt;&gt;BO")</f>
        <v>0</v>
      </c>
      <c r="G37" s="59">
        <f t="shared" si="5"/>
        <v>0</v>
      </c>
      <c r="H37" s="59">
        <f t="shared" si="6"/>
        <v>0</v>
      </c>
    </row>
    <row r="38" spans="2:8" x14ac:dyDescent="0.3">
      <c r="B38" s="50" t="s">
        <v>166</v>
      </c>
      <c r="C38" s="60">
        <f>SUMIFS(dekrety!$E$3:$E$93,dekrety!$C$3:$C$93,B38,dekrety!$B$3:$B$93,"BO")</f>
        <v>0</v>
      </c>
      <c r="D38" s="60">
        <f>SUMIFS(dekrety!$F$3:$F$93,dekrety!$C$3:$C$93,B38,dekrety!$B$3:$B$93,"BO")</f>
        <v>0</v>
      </c>
      <c r="E38" s="60">
        <f>SUMIFS(dekrety!$E$3:$E$93,dekrety!$C$3:$C$93,B38,dekrety!$B$3:$B$93,"&lt;&gt;BO")</f>
        <v>0</v>
      </c>
      <c r="F38" s="60">
        <f>SUMIFS(dekrety!$F$3:$F$93,dekrety!$C$3:$C$93,B38,dekrety!$B$3:$B$93,"&lt;&gt;BO")</f>
        <v>0</v>
      </c>
      <c r="G38" s="59">
        <f t="shared" si="5"/>
        <v>0</v>
      </c>
      <c r="H38" s="59">
        <f t="shared" si="6"/>
        <v>0</v>
      </c>
    </row>
    <row r="39" spans="2:8" x14ac:dyDescent="0.3">
      <c r="B39" s="50" t="s">
        <v>169</v>
      </c>
      <c r="C39" s="60">
        <f>SUMIFS(dekrety!$E$3:$E$93,dekrety!$C$3:$C$93,B39,dekrety!$B$3:$B$93,"BO")</f>
        <v>0</v>
      </c>
      <c r="D39" s="60">
        <f>SUMIFS(dekrety!$F$3:$F$93,dekrety!$C$3:$C$93,B39,dekrety!$B$3:$B$93,"BO")</f>
        <v>0</v>
      </c>
      <c r="E39" s="60">
        <f>SUMIFS(dekrety!$E$3:$E$93,dekrety!$C$3:$C$93,B39,dekrety!$B$3:$B$93,"&lt;&gt;BO")</f>
        <v>0</v>
      </c>
      <c r="F39" s="60">
        <f>SUMIFS(dekrety!$F$3:$F$93,dekrety!$C$3:$C$93,B39,dekrety!$B$3:$B$93,"&lt;&gt;BO")</f>
        <v>0</v>
      </c>
      <c r="G39" s="59">
        <f t="shared" si="5"/>
        <v>0</v>
      </c>
      <c r="H39" s="59">
        <f t="shared" si="6"/>
        <v>0</v>
      </c>
    </row>
    <row r="40" spans="2:8" x14ac:dyDescent="0.3">
      <c r="B40" s="50" t="s">
        <v>182</v>
      </c>
      <c r="C40" s="60">
        <f>SUMIFS(dekrety!$E$3:$E$93,dekrety!$C$3:$C$93,B40,dekrety!$B$3:$B$93,"BO")</f>
        <v>0</v>
      </c>
      <c r="D40" s="60">
        <f>SUMIFS(dekrety!$F$3:$F$93,dekrety!$C$3:$C$93,B40,dekrety!$B$3:$B$93,"BO")</f>
        <v>0</v>
      </c>
      <c r="E40" s="60">
        <f>SUMIFS(dekrety!$E$3:$E$93,dekrety!$C$3:$C$93,B40,dekrety!$B$3:$B$93,"&lt;&gt;BO")</f>
        <v>0</v>
      </c>
      <c r="F40" s="60">
        <f>SUMIFS(dekrety!$F$3:$F$93,dekrety!$C$3:$C$93,B40,dekrety!$B$3:$B$93,"&lt;&gt;BO")</f>
        <v>0</v>
      </c>
      <c r="G40" s="59">
        <f t="shared" si="5"/>
        <v>0</v>
      </c>
      <c r="H40" s="59">
        <f t="shared" si="6"/>
        <v>0</v>
      </c>
    </row>
    <row r="41" spans="2:8" x14ac:dyDescent="0.3">
      <c r="B41" s="50" t="s">
        <v>184</v>
      </c>
      <c r="C41" s="60">
        <f>SUMIFS(dekrety!$E$3:$E$93,dekrety!$C$3:$C$93,B41,dekrety!$B$3:$B$93,"BO")</f>
        <v>0</v>
      </c>
      <c r="D41" s="60">
        <f>SUMIFS(dekrety!$F$3:$F$93,dekrety!$C$3:$C$93,B41,dekrety!$B$3:$B$93,"BO")</f>
        <v>0</v>
      </c>
      <c r="E41" s="60">
        <f>SUMIFS(dekrety!$E$3:$E$93,dekrety!$C$3:$C$93,B41,dekrety!$B$3:$B$93,"&lt;&gt;BO")</f>
        <v>0</v>
      </c>
      <c r="F41" s="60">
        <f>SUMIFS(dekrety!$F$3:$F$93,dekrety!$C$3:$C$93,B41,dekrety!$B$3:$B$93,"&lt;&gt;BO")</f>
        <v>0</v>
      </c>
      <c r="G41" s="59">
        <f t="shared" si="5"/>
        <v>0</v>
      </c>
      <c r="H41" s="59">
        <f t="shared" si="6"/>
        <v>0</v>
      </c>
    </row>
    <row r="42" spans="2:8" x14ac:dyDescent="0.3">
      <c r="B42" s="50" t="s">
        <v>186</v>
      </c>
      <c r="C42" s="60">
        <f>SUMIFS(dekrety!$E$3:$E$93,dekrety!$C$3:$C$93,B42,dekrety!$B$3:$B$93,"BO")</f>
        <v>0</v>
      </c>
      <c r="D42" s="60">
        <f>SUMIFS(dekrety!$F$3:$F$93,dekrety!$C$3:$C$93,B42,dekrety!$B$3:$B$93,"BO")</f>
        <v>0</v>
      </c>
      <c r="E42" s="60">
        <f>SUMIFS(dekrety!$E$3:$E$93,dekrety!$C$3:$C$93,B42,dekrety!$B$3:$B$93,"&lt;&gt;BO")</f>
        <v>0</v>
      </c>
      <c r="F42" s="60">
        <f>SUMIFS(dekrety!$F$3:$F$93,dekrety!$C$3:$C$93,B42,dekrety!$B$3:$B$93,"&lt;&gt;BO")</f>
        <v>0</v>
      </c>
      <c r="G42" s="59">
        <f t="shared" si="5"/>
        <v>0</v>
      </c>
      <c r="H42" s="59">
        <f t="shared" si="6"/>
        <v>0</v>
      </c>
    </row>
    <row r="43" spans="2:8" x14ac:dyDescent="0.3">
      <c r="B43" s="50" t="s">
        <v>188</v>
      </c>
      <c r="C43" s="60">
        <f>SUMIFS(dekrety!$E$3:$E$93,dekrety!$C$3:$C$93,B43,dekrety!$B$3:$B$93,"BO")</f>
        <v>0</v>
      </c>
      <c r="D43" s="60">
        <f>SUMIFS(dekrety!$F$3:$F$93,dekrety!$C$3:$C$93,B43,dekrety!$B$3:$B$93,"BO")</f>
        <v>0</v>
      </c>
      <c r="E43" s="60">
        <f>SUMIFS(dekrety!$E$3:$E$93,dekrety!$C$3:$C$93,B43,dekrety!$B$3:$B$93,"&lt;&gt;BO")</f>
        <v>0</v>
      </c>
      <c r="F43" s="60">
        <f>SUMIFS(dekrety!$F$3:$F$93,dekrety!$C$3:$C$93,B43,dekrety!$B$3:$B$93,"&lt;&gt;BO")</f>
        <v>0</v>
      </c>
      <c r="G43" s="59">
        <f t="shared" si="5"/>
        <v>0</v>
      </c>
      <c r="H43" s="59">
        <f t="shared" si="6"/>
        <v>0</v>
      </c>
    </row>
    <row r="44" spans="2:8" x14ac:dyDescent="0.3">
      <c r="B44" s="50" t="s">
        <v>196</v>
      </c>
      <c r="C44" s="60">
        <f>SUMIFS(dekrety!$E$3:$E$93,dekrety!$C$3:$C$93,B44,dekrety!$B$3:$B$93,"BO")</f>
        <v>0</v>
      </c>
      <c r="D44" s="60">
        <f>SUMIFS(dekrety!$F$3:$F$93,dekrety!$C$3:$C$93,B44,dekrety!$B$3:$B$93,"BO")</f>
        <v>0</v>
      </c>
      <c r="E44" s="60">
        <f>SUMIFS(dekrety!$E$3:$E$93,dekrety!$C$3:$C$93,B44,dekrety!$B$3:$B$93,"&lt;&gt;BO")</f>
        <v>0</v>
      </c>
      <c r="F44" s="60">
        <f>SUMIFS(dekrety!$F$3:$F$93,dekrety!$C$3:$C$93,B44,dekrety!$B$3:$B$93,"&lt;&gt;BO")</f>
        <v>0</v>
      </c>
      <c r="G44" s="59">
        <f t="shared" si="5"/>
        <v>0</v>
      </c>
      <c r="H44" s="59">
        <f t="shared" si="6"/>
        <v>0</v>
      </c>
    </row>
    <row r="45" spans="2:8" ht="15" thickBot="1" x14ac:dyDescent="0.35">
      <c r="B45" s="50" t="s">
        <v>213</v>
      </c>
      <c r="C45" s="60">
        <f>SUMIFS(dekrety!$E$3:$E$93,dekrety!$C$3:$C$93,B45,dekrety!$B$3:$B$93,"BO")</f>
        <v>0</v>
      </c>
      <c r="D45" s="60">
        <f>SUMIFS(dekrety!$F$3:$F$93,dekrety!$C$3:$C$93,B45,dekrety!$B$3:$B$93,"BO")</f>
        <v>0</v>
      </c>
      <c r="E45" s="60">
        <f>SUMIFS(dekrety!$E$3:$E$93,dekrety!$C$3:$C$93,B45,dekrety!$B$3:$B$93,"&lt;&gt;BO")</f>
        <v>0</v>
      </c>
      <c r="F45" s="60">
        <f>SUMIFS(dekrety!$F$3:$F$93,dekrety!$C$3:$C$93,B45,dekrety!$B$3:$B$93,"&lt;&gt;BO")</f>
        <v>0</v>
      </c>
      <c r="G45" s="59">
        <f t="shared" si="5"/>
        <v>0</v>
      </c>
      <c r="H45" s="59">
        <f t="shared" si="6"/>
        <v>0</v>
      </c>
    </row>
    <row r="46" spans="2:8" ht="15" thickBot="1" x14ac:dyDescent="0.35">
      <c r="B46" s="51">
        <f>'plan kont'!B46</f>
        <v>220</v>
      </c>
      <c r="C46" s="57">
        <f>C49+C47+C48+C53+C54+C55</f>
        <v>0</v>
      </c>
      <c r="D46" s="57">
        <f t="shared" ref="D46:H46" si="7">D49+D47+D48+D53+D54+D55</f>
        <v>0</v>
      </c>
      <c r="E46" s="57">
        <f t="shared" si="7"/>
        <v>0</v>
      </c>
      <c r="F46" s="57">
        <f>F49+F47+F48+F53+F54+F55</f>
        <v>0</v>
      </c>
      <c r="G46" s="57">
        <f t="shared" si="7"/>
        <v>0</v>
      </c>
      <c r="H46" s="57">
        <f t="shared" si="7"/>
        <v>0</v>
      </c>
    </row>
    <row r="47" spans="2:8" x14ac:dyDescent="0.3">
      <c r="B47" s="50" t="str">
        <f>'plan kont'!B47</f>
        <v>220-1</v>
      </c>
      <c r="C47" s="60">
        <f>SUMIFS(dekrety!$E$3:$E$93,dekrety!$C$3:$C$93,B47,dekrety!$B$3:$B$93,"BO")</f>
        <v>0</v>
      </c>
      <c r="D47" s="60">
        <f>SUMIFS(dekrety!$F$3:$F$93,dekrety!$C$3:$C$93,B47,dekrety!$B$3:$B$93,"BO")</f>
        <v>0</v>
      </c>
      <c r="E47" s="60">
        <f>SUMIFS(dekrety!$E$3:$E$93,dekrety!$C$3:$C$93,B47,dekrety!$B$3:$B$93,"&lt;&gt;BO")</f>
        <v>0</v>
      </c>
      <c r="F47" s="60">
        <f>SUMIFS(dekrety!$F$3:$F$93,dekrety!$C$3:$C$93,B47,dekrety!$B$3:$B$93,"&lt;&gt;BO")</f>
        <v>0</v>
      </c>
      <c r="G47" s="59">
        <f t="shared" si="1"/>
        <v>0</v>
      </c>
      <c r="H47" s="59">
        <f t="shared" si="2"/>
        <v>0</v>
      </c>
    </row>
    <row r="48" spans="2:8" ht="15" thickBot="1" x14ac:dyDescent="0.35">
      <c r="B48" s="50" t="str">
        <f>'plan kont'!B48</f>
        <v>220-2</v>
      </c>
      <c r="C48" s="60">
        <f>SUMIFS(dekrety!$E$3:$E$93,dekrety!$C$3:$C$93,B48,dekrety!$B$3:$B$93,"BO")</f>
        <v>0</v>
      </c>
      <c r="D48" s="60">
        <f>SUMIFS(dekrety!$F$3:$F$93,dekrety!$C$3:$C$93,B48,dekrety!$B$3:$B$93,"BO")</f>
        <v>0</v>
      </c>
      <c r="E48" s="60">
        <f>SUMIFS(dekrety!$E$3:$E$93,dekrety!$C$3:$C$93,B48,dekrety!$B$3:$B$93,"&lt;&gt;BO")</f>
        <v>0</v>
      </c>
      <c r="F48" s="60">
        <f>SUMIFS(dekrety!$F$3:$F$93,dekrety!$C$3:$C$93,B48,dekrety!$B$3:$B$93,"&lt;&gt;BO")</f>
        <v>0</v>
      </c>
      <c r="G48" s="59">
        <f t="shared" si="1"/>
        <v>0</v>
      </c>
      <c r="H48" s="59">
        <f t="shared" si="2"/>
        <v>0</v>
      </c>
    </row>
    <row r="49" spans="2:10" ht="15" thickBot="1" x14ac:dyDescent="0.35">
      <c r="B49" s="51" t="str">
        <f>'plan kont'!B49</f>
        <v>220-3</v>
      </c>
      <c r="C49" s="57">
        <f>SUM(C50:C52)</f>
        <v>0</v>
      </c>
      <c r="D49" s="57">
        <f t="shared" ref="D49:H49" si="8">SUM(D50:D52)</f>
        <v>0</v>
      </c>
      <c r="E49" s="57">
        <f t="shared" si="8"/>
        <v>0</v>
      </c>
      <c r="F49" s="57">
        <f t="shared" si="8"/>
        <v>0</v>
      </c>
      <c r="G49" s="57">
        <f t="shared" si="8"/>
        <v>0</v>
      </c>
      <c r="H49" s="57">
        <f t="shared" si="8"/>
        <v>0</v>
      </c>
    </row>
    <row r="50" spans="2:10" x14ac:dyDescent="0.3">
      <c r="B50" s="50" t="str">
        <f>'plan kont'!B50</f>
        <v>220-3-51</v>
      </c>
      <c r="C50" s="60">
        <f>SUMIFS(dekrety!$E$3:$E$93,dekrety!$C$3:$C$93,B50,dekrety!$B$3:$B$93,"BO")</f>
        <v>0</v>
      </c>
      <c r="D50" s="60">
        <f>SUMIFS(dekrety!$F$3:$F$93,dekrety!$C$3:$C$93,B50,dekrety!$B$3:$B$93,"BO")</f>
        <v>0</v>
      </c>
      <c r="E50" s="60">
        <f>SUMIFS(dekrety!$E$3:$E$93,dekrety!$C$3:$C$93,B50,dekrety!$B$3:$B$93,"&lt;&gt;BO")</f>
        <v>0</v>
      </c>
      <c r="F50" s="60">
        <f>SUMIFS(dekrety!$F$3:$F$93,dekrety!$C$3:$C$93,B50,dekrety!$B$3:$B$93,"&lt;&gt;BO")</f>
        <v>0</v>
      </c>
      <c r="G50" s="59">
        <f t="shared" si="1"/>
        <v>0</v>
      </c>
      <c r="H50" s="59">
        <f t="shared" si="2"/>
        <v>0</v>
      </c>
    </row>
    <row r="51" spans="2:10" x14ac:dyDescent="0.3">
      <c r="B51" s="50" t="str">
        <f>'plan kont'!B51</f>
        <v>220-3-52</v>
      </c>
      <c r="C51" s="60">
        <f>SUMIFS(dekrety!$E$3:$E$93,dekrety!$C$3:$C$93,B51,dekrety!$B$3:$B$93,"BO")</f>
        <v>0</v>
      </c>
      <c r="D51" s="60">
        <f>SUMIFS(dekrety!$F$3:$F$93,dekrety!$C$3:$C$93,B51,dekrety!$B$3:$B$93,"BO")</f>
        <v>0</v>
      </c>
      <c r="E51" s="60">
        <f>SUMIFS(dekrety!$E$3:$E$93,dekrety!$C$3:$C$93,B51,dekrety!$B$3:$B$93,"&lt;&gt;BO")</f>
        <v>0</v>
      </c>
      <c r="F51" s="60">
        <f>SUMIFS(dekrety!$F$3:$F$93,dekrety!$C$3:$C$93,B51,dekrety!$B$3:$B$93,"&lt;&gt;BO")</f>
        <v>0</v>
      </c>
      <c r="G51" s="59">
        <f t="shared" ref="G51:G55" si="9">IF((E51+C51)&gt;(F51+D51),(E51+C51)-(F51+D51),0)</f>
        <v>0</v>
      </c>
      <c r="H51" s="59">
        <f t="shared" ref="H51:H55" si="10">IF((F51+D51)&gt;(E51+C51),(F51+D51)-(E51+C51),0)</f>
        <v>0</v>
      </c>
    </row>
    <row r="52" spans="2:10" x14ac:dyDescent="0.3">
      <c r="B52" s="50" t="str">
        <f>'plan kont'!B52</f>
        <v>220-3-53</v>
      </c>
      <c r="C52" s="60">
        <f>SUMIFS(dekrety!$E$3:$E$93,dekrety!$C$3:$C$93,B52,dekrety!$B$3:$B$93,"BO")</f>
        <v>0</v>
      </c>
      <c r="D52" s="60">
        <f>SUMIFS(dekrety!$F$3:$F$93,dekrety!$C$3:$C$93,B52,dekrety!$B$3:$B$93,"BO")</f>
        <v>0</v>
      </c>
      <c r="E52" s="60">
        <f>SUMIFS(dekrety!$E$3:$E$93,dekrety!$C$3:$C$93,B52,dekrety!$B$3:$B$93,"&lt;&gt;BO")</f>
        <v>0</v>
      </c>
      <c r="F52" s="60">
        <f>SUMIFS(dekrety!$F$3:$F$93,dekrety!$C$3:$C$93,B52,dekrety!$B$3:$B$93,"&lt;&gt;BO")</f>
        <v>0</v>
      </c>
      <c r="G52" s="59">
        <f t="shared" si="9"/>
        <v>0</v>
      </c>
      <c r="H52" s="59">
        <f t="shared" si="10"/>
        <v>0</v>
      </c>
    </row>
    <row r="53" spans="2:10" x14ac:dyDescent="0.3">
      <c r="B53" s="50" t="str">
        <f>'plan kont'!B53</f>
        <v>220-4</v>
      </c>
      <c r="C53" s="60">
        <f>SUMIFS(dekrety!$E$3:$E$93,dekrety!$C$3:$C$93,B53,dekrety!$B$3:$B$93,"BO")</f>
        <v>0</v>
      </c>
      <c r="D53" s="60">
        <f>SUMIFS(dekrety!$F$3:$F$93,dekrety!$C$3:$C$93,B53,dekrety!$B$3:$B$93,"BO")</f>
        <v>0</v>
      </c>
      <c r="E53" s="60">
        <f>SUMIFS(dekrety!$E$3:$E$93,dekrety!$C$3:$C$93,B53,dekrety!$B$3:$B$93,"&lt;&gt;BO")</f>
        <v>0</v>
      </c>
      <c r="F53" s="60">
        <f>SUMIFS(dekrety!$F$3:$F$93,dekrety!$C$3:$C$93,B53,dekrety!$B$3:$B$93,"&lt;&gt;BO")</f>
        <v>0</v>
      </c>
      <c r="G53" s="59">
        <f t="shared" si="9"/>
        <v>0</v>
      </c>
      <c r="H53" s="59">
        <f t="shared" si="10"/>
        <v>0</v>
      </c>
    </row>
    <row r="54" spans="2:10" x14ac:dyDescent="0.3">
      <c r="B54" s="50" t="s">
        <v>137</v>
      </c>
      <c r="C54" s="60">
        <f>SUMIFS(dekrety!$E$3:$E$93,dekrety!$C$3:$C$93,B54,dekrety!$B$3:$B$93,"BO")</f>
        <v>0</v>
      </c>
      <c r="D54" s="60">
        <f>SUMIFS(dekrety!$F$3:$F$93,dekrety!$C$3:$C$93,B54,dekrety!$B$3:$B$93,"BO")</f>
        <v>0</v>
      </c>
      <c r="E54" s="60">
        <f>SUMIFS(dekrety!$E$3:$E$93,dekrety!$C$3:$C$93,B54,dekrety!$B$3:$B$93,"&lt;&gt;BO")</f>
        <v>0</v>
      </c>
      <c r="F54" s="60">
        <f>SUMIFS(dekrety!$F$3:$F$93,dekrety!$C$3:$C$93,B54,dekrety!$B$3:$B$93,"&lt;&gt;BO")</f>
        <v>0</v>
      </c>
      <c r="G54" s="59">
        <f t="shared" si="9"/>
        <v>0</v>
      </c>
      <c r="H54" s="59">
        <f t="shared" si="10"/>
        <v>0</v>
      </c>
    </row>
    <row r="55" spans="2:10" ht="15" thickBot="1" x14ac:dyDescent="0.35">
      <c r="B55" s="50" t="s">
        <v>205</v>
      </c>
      <c r="C55" s="60">
        <f>SUMIFS(dekrety!$E$3:$E$93,dekrety!$C$3:$C$93,B55,dekrety!$B$3:$B$93,"BO")</f>
        <v>0</v>
      </c>
      <c r="D55" s="60">
        <f>SUMIFS(dekrety!$F$3:$F$93,dekrety!$C$3:$C$93,B55,dekrety!$B$3:$B$93,"BO")</f>
        <v>0</v>
      </c>
      <c r="E55" s="60">
        <f>SUMIFS(dekrety!$E$3:$E$93,dekrety!$C$3:$C$93,B55,dekrety!$B$3:$B$93,"&lt;&gt;BO")</f>
        <v>0</v>
      </c>
      <c r="F55" s="60">
        <f>SUMIFS(dekrety!$F$3:$F$93,dekrety!$C$3:$C$93,B55,dekrety!$B$3:$B$93,"&lt;&gt;BO")</f>
        <v>0</v>
      </c>
      <c r="G55" s="59">
        <f t="shared" si="9"/>
        <v>0</v>
      </c>
      <c r="H55" s="59">
        <f t="shared" si="10"/>
        <v>0</v>
      </c>
    </row>
    <row r="56" spans="2:10" ht="15" thickBot="1" x14ac:dyDescent="0.35">
      <c r="B56" s="51" t="str">
        <f>'plan kont'!B56</f>
        <v>221</v>
      </c>
      <c r="C56" s="57">
        <f t="shared" ref="C56:H56" si="11">SUM(C57:C59)</f>
        <v>0</v>
      </c>
      <c r="D56" s="57">
        <f t="shared" si="11"/>
        <v>0</v>
      </c>
      <c r="E56" s="57">
        <f t="shared" si="11"/>
        <v>0</v>
      </c>
      <c r="F56" s="57">
        <f t="shared" si="11"/>
        <v>0</v>
      </c>
      <c r="G56" s="57">
        <f t="shared" si="11"/>
        <v>0</v>
      </c>
      <c r="H56" s="57">
        <f t="shared" si="11"/>
        <v>0</v>
      </c>
      <c r="J56" s="38"/>
    </row>
    <row r="57" spans="2:10" x14ac:dyDescent="0.3">
      <c r="B57" s="50" t="str">
        <f>'plan kont'!B57</f>
        <v>221-1</v>
      </c>
      <c r="C57" s="60">
        <f>SUMIFS(dekrety!$E$3:$E$93,dekrety!$C$3:$C$93,B57,dekrety!$B$3:$B$93,"BO")</f>
        <v>0</v>
      </c>
      <c r="D57" s="60">
        <f>SUMIFS(dekrety!$F$3:$F$93,dekrety!$C$3:$C$93,B57,dekrety!$B$3:$B$93,"BO")</f>
        <v>0</v>
      </c>
      <c r="E57" s="60">
        <f>SUMIFS(dekrety!$E$3:$E$93,dekrety!$C$3:$C$93,B57,dekrety!$B$3:$B$93,"&lt;&gt;BO")</f>
        <v>0</v>
      </c>
      <c r="F57" s="60">
        <f>SUMIFS(dekrety!$F$3:$F$93,dekrety!$C$3:$C$93,B57,dekrety!$B$3:$B$93,"&lt;&gt;BO")</f>
        <v>0</v>
      </c>
      <c r="G57" s="59">
        <f t="shared" si="1"/>
        <v>0</v>
      </c>
      <c r="H57" s="59">
        <f t="shared" si="2"/>
        <v>0</v>
      </c>
    </row>
    <row r="58" spans="2:10" x14ac:dyDescent="0.3">
      <c r="B58" s="63" t="s">
        <v>58</v>
      </c>
      <c r="C58" s="60">
        <f>SUMIFS(dekrety!$E$3:$E$93,dekrety!$C$3:$C$93,B58,dekrety!$B$3:$B$93,"BO")</f>
        <v>0</v>
      </c>
      <c r="D58" s="60">
        <f>SUMIFS(dekrety!$F$3:$F$93,dekrety!$C$3:$C$93,B58,dekrety!$B$3:$B$93,"BO")</f>
        <v>0</v>
      </c>
      <c r="E58" s="60">
        <f>SUMIFS(dekrety!$E$3:$E$93,dekrety!$C$3:$C$93,B58,dekrety!$B$3:$B$93,"&lt;&gt;BO")</f>
        <v>0</v>
      </c>
      <c r="F58" s="60">
        <f>SUMIFS(dekrety!$F$3:$F$93,dekrety!$C$3:$C$93,B58,dekrety!$B$3:$B$93,"&lt;&gt;BO")</f>
        <v>0</v>
      </c>
      <c r="G58" s="59">
        <f t="shared" ref="G58" si="12">IF((E58+C58)&gt;(F58+D58),(E58+C58)-(F58+D58),0)</f>
        <v>0</v>
      </c>
      <c r="H58" s="59">
        <f t="shared" ref="H58" si="13">IF((F58+D58)&gt;(E58+C58),(F58+D58)-(E58+C58),0)</f>
        <v>0</v>
      </c>
    </row>
    <row r="59" spans="2:10" ht="15" thickBot="1" x14ac:dyDescent="0.35">
      <c r="B59" s="68" t="s">
        <v>258</v>
      </c>
      <c r="C59" s="69">
        <f>SUMIFS(dekrety!$E$3:$E$93,dekrety!$C$3:$C$93,B59,dekrety!$B$3:$B$93,"BO")</f>
        <v>0</v>
      </c>
      <c r="D59" s="69">
        <f>SUMIFS(dekrety!$F$3:$F$93,dekrety!$C$3:$C$93,B59,dekrety!$B$3:$B$93,"BO")</f>
        <v>0</v>
      </c>
      <c r="E59" s="69">
        <f>SUMIFS(dekrety!$E$3:$E$93,dekrety!$C$3:$C$93,B59,dekrety!$B$3:$B$93,"&lt;&gt;BO")</f>
        <v>0</v>
      </c>
      <c r="F59" s="69">
        <f>SUMIFS(dekrety!$F$3:$F$93,dekrety!$C$3:$C$93,B59,dekrety!$B$3:$B$93,"&lt;&gt;BO")</f>
        <v>0</v>
      </c>
      <c r="G59" s="69">
        <f t="shared" si="1"/>
        <v>0</v>
      </c>
      <c r="H59" s="69">
        <f t="shared" si="2"/>
        <v>0</v>
      </c>
    </row>
    <row r="60" spans="2:10" x14ac:dyDescent="0.3">
      <c r="B60" s="49">
        <f>'plan kont'!B60</f>
        <v>224</v>
      </c>
      <c r="C60" s="59">
        <f>SUMIFS(dekrety!$E$3:$E$93,dekrety!$C$3:$C$93,B60,dekrety!$B$3:$B$93,"BO")</f>
        <v>0</v>
      </c>
      <c r="D60" s="59">
        <f>SUMIFS(dekrety!$F$3:$F$93,dekrety!$C$3:$C$93,B60,dekrety!$B$3:$B$93,"BO")</f>
        <v>0</v>
      </c>
      <c r="E60" s="59">
        <f>SUMIFS(dekrety!$E$3:$E$93,dekrety!$C$3:$C$93,B60,dekrety!$B$3:$B$93,"&lt;&gt;BO")</f>
        <v>0</v>
      </c>
      <c r="F60" s="59">
        <f>SUMIFS(dekrety!$F$3:$F$93,dekrety!$C$3:$C$93,B60,dekrety!$B$3:$B$93,"&lt;&gt;BO")</f>
        <v>0</v>
      </c>
      <c r="G60" s="59">
        <f t="shared" si="1"/>
        <v>0</v>
      </c>
      <c r="H60" s="59">
        <f t="shared" si="2"/>
        <v>0</v>
      </c>
    </row>
    <row r="61" spans="2:10" ht="15" thickBot="1" x14ac:dyDescent="0.35">
      <c r="B61" s="50">
        <f>'plan kont'!B61</f>
        <v>230</v>
      </c>
      <c r="C61" s="60">
        <f>SUMIFS(dekrety!$E$3:$E$93,dekrety!$C$3:$C$93,B61,dekrety!$B$3:$B$93,"BO")</f>
        <v>0</v>
      </c>
      <c r="D61" s="60">
        <f>SUMIFS(dekrety!$F$3:$F$93,dekrety!$C$3:$C$93,B61,dekrety!$B$3:$B$93,"BO")</f>
        <v>0</v>
      </c>
      <c r="E61" s="60">
        <f>SUMIFS(dekrety!$E$3:$E$93,dekrety!$C$3:$C$93,B61,dekrety!$B$3:$B$93,"&lt;&gt;BO")</f>
        <v>0</v>
      </c>
      <c r="F61" s="60">
        <f>SUMIFS(dekrety!$F$3:$F$93,dekrety!$C$3:$C$93,B61,dekrety!$B$3:$B$93,"&lt;&gt;BO")</f>
        <v>0</v>
      </c>
      <c r="G61" s="59">
        <f t="shared" si="1"/>
        <v>0</v>
      </c>
      <c r="H61" s="59">
        <f t="shared" si="2"/>
        <v>0</v>
      </c>
    </row>
    <row r="62" spans="2:10" ht="15" thickBot="1" x14ac:dyDescent="0.35">
      <c r="B62" s="51">
        <f>'plan kont'!B62</f>
        <v>234</v>
      </c>
      <c r="C62" s="57">
        <f>SUM(C63:C65)</f>
        <v>0</v>
      </c>
      <c r="D62" s="57">
        <f t="shared" ref="D62:H62" si="14">SUM(D63:D65)</f>
        <v>0</v>
      </c>
      <c r="E62" s="57">
        <f t="shared" si="14"/>
        <v>0</v>
      </c>
      <c r="F62" s="57">
        <f t="shared" si="14"/>
        <v>0</v>
      </c>
      <c r="G62" s="57">
        <f t="shared" si="14"/>
        <v>0</v>
      </c>
      <c r="H62" s="58">
        <f t="shared" si="14"/>
        <v>0</v>
      </c>
    </row>
    <row r="63" spans="2:10" x14ac:dyDescent="0.3">
      <c r="B63" s="50" t="str">
        <f>'plan kont'!B63</f>
        <v>234-1</v>
      </c>
      <c r="C63" s="60">
        <f>SUMIFS(dekrety!$E$3:$E$93,dekrety!$C$3:$C$93,B63,dekrety!$B$3:$B$93,"BO")</f>
        <v>0</v>
      </c>
      <c r="D63" s="60">
        <f>SUMIFS(dekrety!$F$3:$F$93,dekrety!$C$3:$C$93,B63,dekrety!$B$3:$B$93,"BO")</f>
        <v>0</v>
      </c>
      <c r="E63" s="60">
        <f>SUMIFS(dekrety!$E$3:$E$93,dekrety!$C$3:$C$93,B63,dekrety!$B$3:$B$93,"&lt;&gt;BO")</f>
        <v>0</v>
      </c>
      <c r="F63" s="60">
        <f>SUMIFS(dekrety!$F$3:$F$93,dekrety!$C$3:$C$93,B63,dekrety!$B$3:$B$93,"&lt;&gt;BO")</f>
        <v>0</v>
      </c>
      <c r="G63" s="59">
        <f t="shared" si="1"/>
        <v>0</v>
      </c>
      <c r="H63" s="59">
        <f t="shared" si="2"/>
        <v>0</v>
      </c>
    </row>
    <row r="64" spans="2:10" x14ac:dyDescent="0.3">
      <c r="B64" s="50" t="s">
        <v>150</v>
      </c>
      <c r="C64" s="60">
        <f>SUMIFS(dekrety!$E$3:$E$93,dekrety!$C$3:$C$93,B64,dekrety!$B$3:$B$93,"BO")</f>
        <v>0</v>
      </c>
      <c r="D64" s="60">
        <f>SUMIFS(dekrety!$F$3:$F$93,dekrety!$C$3:$C$93,B64,dekrety!$B$3:$B$93,"BO")</f>
        <v>0</v>
      </c>
      <c r="E64" s="60">
        <f>SUMIFS(dekrety!$E$3:$E$93,dekrety!$C$3:$C$93,B64,dekrety!$B$3:$B$93,"&lt;&gt;BO")</f>
        <v>0</v>
      </c>
      <c r="F64" s="60">
        <f>SUMIFS(dekrety!$F$3:$F$93,dekrety!$C$3:$C$93,B64,dekrety!$B$3:$B$93,"&lt;&gt;BO")</f>
        <v>0</v>
      </c>
      <c r="G64" s="59">
        <f t="shared" ref="G64:G65" si="15">IF((E64+C64)&gt;(F64+D64),(E64+C64)-(F64+D64),0)</f>
        <v>0</v>
      </c>
      <c r="H64" s="59">
        <f t="shared" ref="H64:H65" si="16">IF((F64+D64)&gt;(E64+C64),(F64+D64)-(E64+C64),0)</f>
        <v>0</v>
      </c>
    </row>
    <row r="65" spans="2:8" ht="15" thickBot="1" x14ac:dyDescent="0.35">
      <c r="B65" s="68" t="s">
        <v>151</v>
      </c>
      <c r="C65" s="69">
        <f>SUMIFS(dekrety!$E$3:$E$93,dekrety!$C$3:$C$93,B65,dekrety!$B$3:$B$93,"BO")</f>
        <v>0</v>
      </c>
      <c r="D65" s="69">
        <f>SUMIFS(dekrety!$F$3:$F$93,dekrety!$C$3:$C$93,B65,dekrety!$B$3:$B$93,"BO")</f>
        <v>0</v>
      </c>
      <c r="E65" s="69">
        <f>SUMIFS(dekrety!$E$3:$E$93,dekrety!$C$3:$C$93,B65,dekrety!$B$3:$B$93,"&lt;&gt;BO")</f>
        <v>0</v>
      </c>
      <c r="F65" s="69">
        <f>SUMIFS(dekrety!$F$3:$F$93,dekrety!$C$3:$C$93,B65,dekrety!$B$3:$B$93,"&lt;&gt;BO")</f>
        <v>0</v>
      </c>
      <c r="G65" s="69">
        <f t="shared" si="15"/>
        <v>0</v>
      </c>
      <c r="H65" s="69">
        <f t="shared" si="16"/>
        <v>0</v>
      </c>
    </row>
    <row r="66" spans="2:8" x14ac:dyDescent="0.3">
      <c r="B66" s="49" t="str">
        <f>'plan kont'!B66</f>
        <v>242</v>
      </c>
      <c r="C66" s="59">
        <f>SUMIFS(dekrety!$E$3:$E$93,dekrety!$C$3:$C$93,B66,dekrety!$B$3:$B$93,"BO")</f>
        <v>0</v>
      </c>
      <c r="D66" s="59">
        <f>SUMIFS(dekrety!$F$3:$F$93,dekrety!$C$3:$C$93,B66,dekrety!$B$3:$B$93,"BO")</f>
        <v>0</v>
      </c>
      <c r="E66" s="59">
        <f>SUMIFS(dekrety!$E$3:$E$93,dekrety!$C$3:$C$93,B66,dekrety!$B$3:$B$93,"&lt;&gt;BO")</f>
        <v>0</v>
      </c>
      <c r="F66" s="59">
        <f>SUMIFS(dekrety!$F$3:$F$93,dekrety!$C$3:$C$93,B66,dekrety!$B$3:$B$93,"&lt;&gt;BO")</f>
        <v>0</v>
      </c>
      <c r="G66" s="59">
        <f t="shared" si="1"/>
        <v>0</v>
      </c>
      <c r="H66" s="59">
        <f t="shared" si="2"/>
        <v>0</v>
      </c>
    </row>
    <row r="67" spans="2:8" x14ac:dyDescent="0.3">
      <c r="B67" s="50" t="str">
        <f>'plan kont'!B67</f>
        <v>280</v>
      </c>
      <c r="C67" s="60">
        <f>SUMIFS(dekrety!$E$3:$E$93,dekrety!$C$3:$C$93,B67,dekrety!$B$3:$B$93,"BO")</f>
        <v>0</v>
      </c>
      <c r="D67" s="60">
        <f>SUMIFS(dekrety!$F$3:$F$93,dekrety!$C$3:$C$93,B67,dekrety!$B$3:$B$93,"BO")</f>
        <v>0</v>
      </c>
      <c r="E67" s="60">
        <f>SUMIFS(dekrety!$E$3:$E$93,dekrety!$C$3:$C$93,B67,dekrety!$B$3:$B$93,"&lt;&gt;BO")</f>
        <v>0</v>
      </c>
      <c r="F67" s="60">
        <f>SUMIFS(dekrety!$F$3:$F$93,dekrety!$C$3:$C$93,B67,dekrety!$B$3:$B$93,"&lt;&gt;BO")</f>
        <v>0</v>
      </c>
      <c r="G67" s="59">
        <f t="shared" si="1"/>
        <v>0</v>
      </c>
      <c r="H67" s="59">
        <f t="shared" si="2"/>
        <v>0</v>
      </c>
    </row>
    <row r="68" spans="2:8" x14ac:dyDescent="0.3">
      <c r="B68" s="50">
        <f>'plan kont'!B68</f>
        <v>301</v>
      </c>
      <c r="C68" s="60">
        <f>SUMIFS(dekrety!$E$3:$E$93,dekrety!$C$3:$C$93,B68,dekrety!$B$3:$B$93,"BO")</f>
        <v>0</v>
      </c>
      <c r="D68" s="60">
        <f>SUMIFS(dekrety!$F$3:$F$93,dekrety!$C$3:$C$93,B68,dekrety!$B$3:$B$93,"BO")</f>
        <v>0</v>
      </c>
      <c r="E68" s="60">
        <f>SUMIFS(dekrety!$E$3:$E$93,dekrety!$C$3:$C$93,B68,dekrety!$B$3:$B$93,"&lt;&gt;BO")</f>
        <v>0</v>
      </c>
      <c r="F68" s="60">
        <f>SUMIFS(dekrety!$F$3:$F$93,dekrety!$C$3:$C$93,B68,dekrety!$B$3:$B$93,"&lt;&gt;BO")</f>
        <v>0</v>
      </c>
      <c r="G68" s="59">
        <f t="shared" si="1"/>
        <v>0</v>
      </c>
      <c r="H68" s="59">
        <f t="shared" si="2"/>
        <v>0</v>
      </c>
    </row>
    <row r="69" spans="2:8" x14ac:dyDescent="0.3">
      <c r="B69" s="50">
        <f>'plan kont'!B69</f>
        <v>310</v>
      </c>
      <c r="C69" s="60">
        <f>SUMIFS(dekrety!$E$3:$E$93,dekrety!$C$3:$C$93,B69,dekrety!$B$3:$B$93,"BO")</f>
        <v>0</v>
      </c>
      <c r="D69" s="60">
        <f>SUMIFS(dekrety!$F$3:$F$93,dekrety!$C$3:$C$93,B69,dekrety!$B$3:$B$93,"BO")</f>
        <v>0</v>
      </c>
      <c r="E69" s="60">
        <f>SUMIFS(dekrety!$E$3:$E$93,dekrety!$C$3:$C$93,B69,dekrety!$B$3:$B$93,"&lt;&gt;BO")</f>
        <v>0</v>
      </c>
      <c r="F69" s="60">
        <f>SUMIFS(dekrety!$F$3:$F$93,dekrety!$C$3:$C$93,B69,dekrety!$B$3:$B$93,"&lt;&gt;BO")</f>
        <v>0</v>
      </c>
      <c r="G69" s="59">
        <f t="shared" si="1"/>
        <v>0</v>
      </c>
      <c r="H69" s="59">
        <f t="shared" si="2"/>
        <v>0</v>
      </c>
    </row>
    <row r="70" spans="2:8" ht="15" thickBot="1" x14ac:dyDescent="0.35">
      <c r="B70" s="63">
        <f>'plan kont'!B70</f>
        <v>330</v>
      </c>
      <c r="C70" s="64">
        <f>SUMIFS(dekrety!$E$3:$E$93,dekrety!$C$3:$C$93,B70,dekrety!$B$3:$B$93,"BO")</f>
        <v>0</v>
      </c>
      <c r="D70" s="64">
        <f>SUMIFS(dekrety!$F$3:$F$93,dekrety!$C$3:$C$93,B70,dekrety!$B$3:$B$93,"BO")</f>
        <v>0</v>
      </c>
      <c r="E70" s="64">
        <f>SUMIFS(dekrety!$E$3:$E$93,dekrety!$C$3:$C$93,B70,dekrety!$B$3:$B$93,"&lt;&gt;BO")</f>
        <v>0</v>
      </c>
      <c r="F70" s="64">
        <f>SUMIFS(dekrety!$F$3:$F$93,dekrety!$C$3:$C$93,B70,dekrety!$B$3:$B$93,"&lt;&gt;BO")</f>
        <v>0</v>
      </c>
      <c r="G70" s="65">
        <f t="shared" si="1"/>
        <v>0</v>
      </c>
      <c r="H70" s="65">
        <f t="shared" si="2"/>
        <v>0</v>
      </c>
    </row>
    <row r="71" spans="2:8" ht="15" thickBot="1" x14ac:dyDescent="0.35">
      <c r="B71" s="51">
        <f>'plan kont'!B72</f>
        <v>401</v>
      </c>
      <c r="C71" s="57">
        <f>SUM(C72:C73)</f>
        <v>0</v>
      </c>
      <c r="D71" s="57">
        <f t="shared" ref="D71:H71" si="17">SUM(D72:D73)</f>
        <v>0</v>
      </c>
      <c r="E71" s="57">
        <f t="shared" si="17"/>
        <v>0</v>
      </c>
      <c r="F71" s="57">
        <f t="shared" si="17"/>
        <v>0</v>
      </c>
      <c r="G71" s="57">
        <f t="shared" si="17"/>
        <v>0</v>
      </c>
      <c r="H71" s="58">
        <f t="shared" si="17"/>
        <v>0</v>
      </c>
    </row>
    <row r="72" spans="2:8" x14ac:dyDescent="0.3">
      <c r="B72" s="49" t="s">
        <v>154</v>
      </c>
      <c r="C72" s="59">
        <f>SUMIFS(dekrety!$E$3:$E$93,dekrety!$C$3:$C$93,B72,dekrety!$B$3:$B$93,"BO")</f>
        <v>0</v>
      </c>
      <c r="D72" s="59">
        <f>SUMIFS(dekrety!$F$3:$F$93,dekrety!$C$3:$C$93,B72,dekrety!$B$3:$B$93,"BO")</f>
        <v>0</v>
      </c>
      <c r="E72" s="59">
        <f>SUMIFS(dekrety!$E$3:$E$93,dekrety!$C$3:$C$93,B72,dekrety!$B$3:$B$93,"&lt;&gt;BO")</f>
        <v>0</v>
      </c>
      <c r="F72" s="59">
        <f>SUMIFS(dekrety!$F$3:$F$93,dekrety!$C$3:$C$93,B72,dekrety!$B$3:$B$93,"&lt;&gt;BO")</f>
        <v>0</v>
      </c>
      <c r="G72" s="59">
        <f t="shared" ref="G72:G121" si="18">IF((E72+C72)&gt;(F72+D72),(E72+C72)-(F72+D72),0)</f>
        <v>0</v>
      </c>
      <c r="H72" s="59">
        <f t="shared" ref="H72:H121" si="19">IF((F72+D72)&gt;(E72+C72),(F72+D72)-(E72+C72),0)</f>
        <v>0</v>
      </c>
    </row>
    <row r="73" spans="2:8" ht="15" thickBot="1" x14ac:dyDescent="0.35">
      <c r="B73" s="50" t="s">
        <v>158</v>
      </c>
      <c r="C73" s="60">
        <f>SUMIFS(dekrety!$E$3:$E$93,dekrety!$C$3:$C$93,B73,dekrety!$B$3:$B$93,"BO")</f>
        <v>0</v>
      </c>
      <c r="D73" s="60">
        <f>SUMIFS(dekrety!$F$3:$F$93,dekrety!$C$3:$C$93,B73,dekrety!$B$3:$B$93,"BO")</f>
        <v>0</v>
      </c>
      <c r="E73" s="60">
        <f>SUMIFS(dekrety!$E$3:$E$93,dekrety!$C$3:$C$93,B73,dekrety!$B$3:$B$93,"&lt;&gt;BO")</f>
        <v>0</v>
      </c>
      <c r="F73" s="60">
        <f>SUMIFS(dekrety!$F$3:$F$93,dekrety!$C$3:$C$93,B73,dekrety!$B$3:$B$93,"&lt;&gt;BO")</f>
        <v>0</v>
      </c>
      <c r="G73" s="59">
        <f t="shared" si="18"/>
        <v>0</v>
      </c>
      <c r="H73" s="59">
        <f t="shared" si="19"/>
        <v>0</v>
      </c>
    </row>
    <row r="74" spans="2:8" ht="15" thickBot="1" x14ac:dyDescent="0.35">
      <c r="B74" s="51">
        <f>'plan kont'!B75</f>
        <v>402</v>
      </c>
      <c r="C74" s="57">
        <f t="shared" ref="C74:H74" si="20">SUM(C75:C82)</f>
        <v>0</v>
      </c>
      <c r="D74" s="57">
        <f t="shared" si="20"/>
        <v>0</v>
      </c>
      <c r="E74" s="57">
        <f t="shared" si="20"/>
        <v>0</v>
      </c>
      <c r="F74" s="57">
        <f t="shared" si="20"/>
        <v>0</v>
      </c>
      <c r="G74" s="57">
        <f t="shared" si="20"/>
        <v>0</v>
      </c>
      <c r="H74" s="58">
        <f t="shared" si="20"/>
        <v>0</v>
      </c>
    </row>
    <row r="75" spans="2:8" x14ac:dyDescent="0.3">
      <c r="B75" s="50" t="s">
        <v>155</v>
      </c>
      <c r="C75" s="60">
        <f>SUMIFS(dekrety!$E$3:$E$93,dekrety!$C$3:$C$93,B75,dekrety!$B$3:$B$93,"BO")</f>
        <v>0</v>
      </c>
      <c r="D75" s="60">
        <f>SUMIFS(dekrety!$F$3:$F$93,dekrety!$C$3:$C$93,B75,dekrety!$B$3:$B$93,"BO")</f>
        <v>0</v>
      </c>
      <c r="E75" s="60">
        <f>SUMIFS(dekrety!$E$3:$E$93,dekrety!$C$3:$C$93,B75,dekrety!$B$3:$B$93,"&lt;&gt;BO")</f>
        <v>0</v>
      </c>
      <c r="F75" s="60">
        <f>SUMIFS(dekrety!$F$3:$F$93,dekrety!$C$3:$C$93,B75,dekrety!$B$3:$B$93,"&lt;&gt;BO")</f>
        <v>0</v>
      </c>
      <c r="G75" s="59">
        <f t="shared" si="18"/>
        <v>0</v>
      </c>
      <c r="H75" s="59">
        <f t="shared" si="19"/>
        <v>0</v>
      </c>
    </row>
    <row r="76" spans="2:8" x14ac:dyDescent="0.3">
      <c r="B76" s="50" t="s">
        <v>160</v>
      </c>
      <c r="C76" s="60">
        <f>SUMIFS(dekrety!$E$3:$E$93,dekrety!$C$3:$C$93,B76,dekrety!$B$3:$B$93,"BO")</f>
        <v>0</v>
      </c>
      <c r="D76" s="60">
        <f>SUMIFS(dekrety!$F$3:$F$93,dekrety!$C$3:$C$93,B76,dekrety!$B$3:$B$93,"BO")</f>
        <v>0</v>
      </c>
      <c r="E76" s="60">
        <f>SUMIFS(dekrety!$E$3:$E$93,dekrety!$C$3:$C$93,B76,dekrety!$B$3:$B$93,"&lt;&gt;BO")</f>
        <v>0</v>
      </c>
      <c r="F76" s="60">
        <f>SUMIFS(dekrety!$F$3:$F$93,dekrety!$C$3:$C$93,B76,dekrety!$B$3:$B$93,"&lt;&gt;BO")</f>
        <v>0</v>
      </c>
      <c r="G76" s="59">
        <f t="shared" si="18"/>
        <v>0</v>
      </c>
      <c r="H76" s="59">
        <f t="shared" si="19"/>
        <v>0</v>
      </c>
    </row>
    <row r="77" spans="2:8" x14ac:dyDescent="0.3">
      <c r="B77" s="50" t="s">
        <v>162</v>
      </c>
      <c r="C77" s="60">
        <f>SUMIFS(dekrety!$E$3:$E$93,dekrety!$C$3:$C$93,B77,dekrety!$B$3:$B$93,"BO")</f>
        <v>0</v>
      </c>
      <c r="D77" s="60">
        <f>SUMIFS(dekrety!$F$3:$F$93,dekrety!$C$3:$C$93,B77,dekrety!$B$3:$B$93,"BO")</f>
        <v>0</v>
      </c>
      <c r="E77" s="60">
        <f>SUMIFS(dekrety!$E$3:$E$93,dekrety!$C$3:$C$93,B77,dekrety!$B$3:$B$93,"&lt;&gt;BO")</f>
        <v>0</v>
      </c>
      <c r="F77" s="60">
        <f>SUMIFS(dekrety!$F$3:$F$93,dekrety!$C$3:$C$93,B77,dekrety!$B$3:$B$93,"&lt;&gt;BO")</f>
        <v>0</v>
      </c>
      <c r="G77" s="59">
        <f t="shared" si="18"/>
        <v>0</v>
      </c>
      <c r="H77" s="59">
        <f t="shared" si="19"/>
        <v>0</v>
      </c>
    </row>
    <row r="78" spans="2:8" x14ac:dyDescent="0.3">
      <c r="B78" s="50" t="s">
        <v>164</v>
      </c>
      <c r="C78" s="60">
        <f>SUMIFS(dekrety!$E$3:$E$93,dekrety!$C$3:$C$93,B78,dekrety!$B$3:$B$93,"BO")</f>
        <v>0</v>
      </c>
      <c r="D78" s="60">
        <f>SUMIFS(dekrety!$F$3:$F$93,dekrety!$C$3:$C$93,B78,dekrety!$B$3:$B$93,"BO")</f>
        <v>0</v>
      </c>
      <c r="E78" s="60">
        <f>SUMIFS(dekrety!$E$3:$E$93,dekrety!$C$3:$C$93,B78,dekrety!$B$3:$B$93,"&lt;&gt;BO")</f>
        <v>0</v>
      </c>
      <c r="F78" s="60">
        <f>SUMIFS(dekrety!$F$3:$F$93,dekrety!$C$3:$C$93,B78,dekrety!$B$3:$B$93,"&lt;&gt;BO")</f>
        <v>0</v>
      </c>
      <c r="G78" s="59">
        <f t="shared" si="18"/>
        <v>0</v>
      </c>
      <c r="H78" s="59">
        <f t="shared" si="19"/>
        <v>0</v>
      </c>
    </row>
    <row r="79" spans="2:8" x14ac:dyDescent="0.3">
      <c r="B79" s="50" t="s">
        <v>192</v>
      </c>
      <c r="C79" s="60">
        <f>SUMIFS(dekrety!$E$3:$E$93,dekrety!$C$3:$C$93,B79,dekrety!$B$3:$B$93,"BO")</f>
        <v>0</v>
      </c>
      <c r="D79" s="60">
        <f>SUMIFS(dekrety!$F$3:$F$93,dekrety!$C$3:$C$93,B79,dekrety!$B$3:$B$93,"BO")</f>
        <v>0</v>
      </c>
      <c r="E79" s="60">
        <f>SUMIFS(dekrety!$E$3:$E$93,dekrety!$C$3:$C$93,B79,dekrety!$B$3:$B$93,"&lt;&gt;BO")</f>
        <v>0</v>
      </c>
      <c r="F79" s="60">
        <f>SUMIFS(dekrety!$F$3:$F$93,dekrety!$C$3:$C$93,B79,dekrety!$B$3:$B$93,"&lt;&gt;BO")</f>
        <v>0</v>
      </c>
      <c r="G79" s="59">
        <f t="shared" si="18"/>
        <v>0</v>
      </c>
      <c r="H79" s="59">
        <f t="shared" si="19"/>
        <v>0</v>
      </c>
    </row>
    <row r="80" spans="2:8" x14ac:dyDescent="0.3">
      <c r="B80" s="50" t="s">
        <v>211</v>
      </c>
      <c r="C80" s="60">
        <f>SUMIFS(dekrety!$E$3:$E$93,dekrety!$C$3:$C$93,B80,dekrety!$B$3:$B$93,"BO")</f>
        <v>0</v>
      </c>
      <c r="D80" s="60">
        <f>SUMIFS(dekrety!$F$3:$F$93,dekrety!$C$3:$C$93,B80,dekrety!$B$3:$B$93,"BO")</f>
        <v>0</v>
      </c>
      <c r="E80" s="60">
        <f>SUMIFS(dekrety!$E$3:$E$93,dekrety!$C$3:$C$93,B80,dekrety!$B$3:$B$93,"&lt;&gt;BO")</f>
        <v>0</v>
      </c>
      <c r="F80" s="60">
        <f>SUMIFS(dekrety!$F$3:$F$93,dekrety!$C$3:$C$93,B80,dekrety!$B$3:$B$93,"&lt;&gt;BO")</f>
        <v>0</v>
      </c>
      <c r="G80" s="59">
        <f t="shared" ref="G80" si="21">IF((E80+C80)&gt;(F80+D80),(E80+C80)-(F80+D80),0)</f>
        <v>0</v>
      </c>
      <c r="H80" s="59">
        <f t="shared" ref="H80" si="22">IF((F80+D80)&gt;(E80+C80),(F80+D80)-(E80+C80),0)</f>
        <v>0</v>
      </c>
    </row>
    <row r="81" spans="2:8" x14ac:dyDescent="0.3">
      <c r="B81" s="50" t="s">
        <v>216</v>
      </c>
      <c r="C81" s="60">
        <f>SUMIFS(dekrety!$E$3:$E$93,dekrety!$C$3:$C$93,B81,dekrety!$B$3:$B$93,"BO")</f>
        <v>0</v>
      </c>
      <c r="D81" s="60">
        <f>SUMIFS(dekrety!$F$3:$F$93,dekrety!$C$3:$C$93,B81,dekrety!$B$3:$B$93,"BO")</f>
        <v>0</v>
      </c>
      <c r="E81" s="60">
        <f>SUMIFS(dekrety!$E$3:$E$93,dekrety!$C$3:$C$93,B81,dekrety!$B$3:$B$93,"&lt;&gt;BO")</f>
        <v>0</v>
      </c>
      <c r="F81" s="60">
        <f>SUMIFS(dekrety!$F$3:$F$93,dekrety!$C$3:$C$93,B81,dekrety!$B$3:$B$93,"&lt;&gt;BO")</f>
        <v>0</v>
      </c>
      <c r="G81" s="59">
        <f t="shared" si="18"/>
        <v>0</v>
      </c>
      <c r="H81" s="59">
        <f t="shared" si="19"/>
        <v>0</v>
      </c>
    </row>
    <row r="82" spans="2:8" ht="15" thickBot="1" x14ac:dyDescent="0.35">
      <c r="B82" s="50" t="s">
        <v>251</v>
      </c>
      <c r="C82" s="60">
        <f>SUMIFS(dekrety!$E$3:$E$93,dekrety!$C$3:$C$93,B82,dekrety!$B$3:$B$93,"BO")</f>
        <v>0</v>
      </c>
      <c r="D82" s="60">
        <f>SUMIFS(dekrety!$F$3:$F$93,dekrety!$C$3:$C$93,B82,dekrety!$B$3:$B$93,"BO")</f>
        <v>0</v>
      </c>
      <c r="E82" s="60">
        <f>SUMIFS(dekrety!$E$3:$E$93,dekrety!$C$3:$C$93,B82,dekrety!$B$3:$B$93,"&lt;&gt;BO")</f>
        <v>0</v>
      </c>
      <c r="F82" s="60">
        <f>SUMIFS(dekrety!$F$3:$F$93,dekrety!$C$3:$C$93,B82,dekrety!$B$3:$B$93,"&lt;&gt;BO")</f>
        <v>0</v>
      </c>
      <c r="G82" s="59">
        <f t="shared" si="18"/>
        <v>0</v>
      </c>
      <c r="H82" s="59">
        <f t="shared" si="19"/>
        <v>0</v>
      </c>
    </row>
    <row r="83" spans="2:8" ht="15" thickBot="1" x14ac:dyDescent="0.35">
      <c r="B83" s="51">
        <f>'plan kont'!B84</f>
        <v>403</v>
      </c>
      <c r="C83" s="57">
        <f t="shared" ref="C83:H83" si="23">SUM(C84:C96)</f>
        <v>0</v>
      </c>
      <c r="D83" s="57">
        <f t="shared" si="23"/>
        <v>0</v>
      </c>
      <c r="E83" s="57">
        <f t="shared" si="23"/>
        <v>0</v>
      </c>
      <c r="F83" s="57">
        <f t="shared" si="23"/>
        <v>0</v>
      </c>
      <c r="G83" s="57">
        <f t="shared" si="23"/>
        <v>0</v>
      </c>
      <c r="H83" s="58">
        <f t="shared" si="23"/>
        <v>0</v>
      </c>
    </row>
    <row r="84" spans="2:8" x14ac:dyDescent="0.3">
      <c r="B84" s="50" t="s">
        <v>170</v>
      </c>
      <c r="C84" s="60">
        <f>SUMIFS(dekrety!$E$3:$E$93,dekrety!$C$3:$C$93,B84,dekrety!$B$3:$B$93,"BO")</f>
        <v>0</v>
      </c>
      <c r="D84" s="60">
        <f>SUMIFS(dekrety!$F$3:$F$93,dekrety!$C$3:$C$93,B84,dekrety!$B$3:$B$93,"BO")</f>
        <v>0</v>
      </c>
      <c r="E84" s="60">
        <f>SUMIFS(dekrety!$E$3:$E$93,dekrety!$C$3:$C$93,B84,dekrety!$B$3:$B$93,"&lt;&gt;BO")</f>
        <v>0</v>
      </c>
      <c r="F84" s="60">
        <f>SUMIFS(dekrety!$F$3:$F$93,dekrety!$C$3:$C$93,B84,dekrety!$B$3:$B$93,"&lt;&gt;BO")</f>
        <v>0</v>
      </c>
      <c r="G84" s="59">
        <f t="shared" si="18"/>
        <v>0</v>
      </c>
      <c r="H84" s="59">
        <f t="shared" si="19"/>
        <v>0</v>
      </c>
    </row>
    <row r="85" spans="2:8" x14ac:dyDescent="0.3">
      <c r="B85" s="50" t="s">
        <v>172</v>
      </c>
      <c r="C85" s="60">
        <f>SUMIFS(dekrety!$E$3:$E$93,dekrety!$C$3:$C$93,B85,dekrety!$B$3:$B$93,"BO")</f>
        <v>0</v>
      </c>
      <c r="D85" s="60">
        <f>SUMIFS(dekrety!$F$3:$F$93,dekrety!$C$3:$C$93,B85,dekrety!$B$3:$B$93,"BO")</f>
        <v>0</v>
      </c>
      <c r="E85" s="60">
        <f>SUMIFS(dekrety!$E$3:$E$93,dekrety!$C$3:$C$93,B85,dekrety!$B$3:$B$93,"&lt;&gt;BO")</f>
        <v>0</v>
      </c>
      <c r="F85" s="60">
        <f>SUMIFS(dekrety!$F$3:$F$93,dekrety!$C$3:$C$93,B85,dekrety!$B$3:$B$93,"&lt;&gt;BO")</f>
        <v>0</v>
      </c>
      <c r="G85" s="59">
        <f t="shared" si="18"/>
        <v>0</v>
      </c>
      <c r="H85" s="59">
        <f t="shared" si="19"/>
        <v>0</v>
      </c>
    </row>
    <row r="86" spans="2:8" x14ac:dyDescent="0.3">
      <c r="B86" s="50" t="s">
        <v>178</v>
      </c>
      <c r="C86" s="60">
        <f>SUMIFS(dekrety!$E$3:$E$93,dekrety!$C$3:$C$93,B86,dekrety!$B$3:$B$93,"BO")</f>
        <v>0</v>
      </c>
      <c r="D86" s="60">
        <f>SUMIFS(dekrety!$F$3:$F$93,dekrety!$C$3:$C$93,B86,dekrety!$B$3:$B$93,"BO")</f>
        <v>0</v>
      </c>
      <c r="E86" s="60">
        <f>SUMIFS(dekrety!$E$3:$E$93,dekrety!$C$3:$C$93,B86,dekrety!$B$3:$B$93,"&lt;&gt;BO")</f>
        <v>0</v>
      </c>
      <c r="F86" s="60">
        <f>SUMIFS(dekrety!$F$3:$F$93,dekrety!$C$3:$C$93,B86,dekrety!$B$3:$B$93,"&lt;&gt;BO")</f>
        <v>0</v>
      </c>
      <c r="G86" s="59">
        <f t="shared" si="18"/>
        <v>0</v>
      </c>
      <c r="H86" s="59">
        <f t="shared" si="19"/>
        <v>0</v>
      </c>
    </row>
    <row r="87" spans="2:8" x14ac:dyDescent="0.3">
      <c r="B87" s="50" t="s">
        <v>180</v>
      </c>
      <c r="C87" s="60">
        <f>SUMIFS(dekrety!$E$3:$E$93,dekrety!$C$3:$C$93,B87,dekrety!$B$3:$B$93,"BO")</f>
        <v>0</v>
      </c>
      <c r="D87" s="60">
        <f>SUMIFS(dekrety!$F$3:$F$93,dekrety!$C$3:$C$93,B87,dekrety!$B$3:$B$93,"BO")</f>
        <v>0</v>
      </c>
      <c r="E87" s="60">
        <f>SUMIFS(dekrety!$E$3:$E$93,dekrety!$C$3:$C$93,B87,dekrety!$B$3:$B$93,"&lt;&gt;BO")</f>
        <v>0</v>
      </c>
      <c r="F87" s="60">
        <f>SUMIFS(dekrety!$F$3:$F$93,dekrety!$C$3:$C$93,B87,dekrety!$B$3:$B$93,"&lt;&gt;BO")</f>
        <v>0</v>
      </c>
      <c r="G87" s="59">
        <f t="shared" si="18"/>
        <v>0</v>
      </c>
      <c r="H87" s="59">
        <f t="shared" si="19"/>
        <v>0</v>
      </c>
    </row>
    <row r="88" spans="2:8" x14ac:dyDescent="0.3">
      <c r="B88" s="50" t="s">
        <v>195</v>
      </c>
      <c r="C88" s="60">
        <f>SUMIFS(dekrety!$E$3:$E$93,dekrety!$C$3:$C$93,B88,dekrety!$B$3:$B$93,"BO")</f>
        <v>0</v>
      </c>
      <c r="D88" s="60">
        <f>SUMIFS(dekrety!$F$3:$F$93,dekrety!$C$3:$C$93,B88,dekrety!$B$3:$B$93,"BO")</f>
        <v>0</v>
      </c>
      <c r="E88" s="60">
        <f>SUMIFS(dekrety!$E$3:$E$93,dekrety!$C$3:$C$93,B88,dekrety!$B$3:$B$93,"&lt;&gt;BO")</f>
        <v>0</v>
      </c>
      <c r="F88" s="60">
        <f>SUMIFS(dekrety!$F$3:$F$93,dekrety!$C$3:$C$93,B88,dekrety!$B$3:$B$93,"&lt;&gt;BO")</f>
        <v>0</v>
      </c>
      <c r="G88" s="59">
        <f t="shared" si="18"/>
        <v>0</v>
      </c>
      <c r="H88" s="59">
        <f t="shared" si="19"/>
        <v>0</v>
      </c>
    </row>
    <row r="89" spans="2:8" x14ac:dyDescent="0.3">
      <c r="B89" s="50" t="s">
        <v>198</v>
      </c>
      <c r="C89" s="60">
        <f>SUMIFS(dekrety!$E$3:$E$93,dekrety!$C$3:$C$93,B89,dekrety!$B$3:$B$93,"BO")</f>
        <v>0</v>
      </c>
      <c r="D89" s="60">
        <f>SUMIFS(dekrety!$F$3:$F$93,dekrety!$C$3:$C$93,B89,dekrety!$B$3:$B$93,"BO")</f>
        <v>0</v>
      </c>
      <c r="E89" s="60">
        <f>SUMIFS(dekrety!$E$3:$E$93,dekrety!$C$3:$C$93,B89,dekrety!$B$3:$B$93,"&lt;&gt;BO")</f>
        <v>0</v>
      </c>
      <c r="F89" s="60">
        <f>SUMIFS(dekrety!$F$3:$F$93,dekrety!$C$3:$C$93,B89,dekrety!$B$3:$B$93,"&lt;&gt;BO")</f>
        <v>0</v>
      </c>
      <c r="G89" s="59">
        <f t="shared" si="18"/>
        <v>0</v>
      </c>
      <c r="H89" s="59">
        <f t="shared" si="19"/>
        <v>0</v>
      </c>
    </row>
    <row r="90" spans="2:8" x14ac:dyDescent="0.3">
      <c r="B90" s="50" t="s">
        <v>215</v>
      </c>
      <c r="C90" s="60">
        <f>SUMIFS(dekrety!$E$3:$E$93,dekrety!$C$3:$C$93,B90,dekrety!$B$3:$B$93,"BO")</f>
        <v>0</v>
      </c>
      <c r="D90" s="60">
        <f>SUMIFS(dekrety!$F$3:$F$93,dekrety!$C$3:$C$93,B90,dekrety!$B$3:$B$93,"BO")</f>
        <v>0</v>
      </c>
      <c r="E90" s="60">
        <f>SUMIFS(dekrety!$E$3:$E$93,dekrety!$C$3:$C$93,B90,dekrety!$B$3:$B$93,"&lt;&gt;BO")</f>
        <v>0</v>
      </c>
      <c r="F90" s="60">
        <f>SUMIFS(dekrety!$F$3:$F$93,dekrety!$C$3:$C$93,B90,dekrety!$B$3:$B$93,"&lt;&gt;BO")</f>
        <v>0</v>
      </c>
      <c r="G90" s="59">
        <f t="shared" si="18"/>
        <v>0</v>
      </c>
      <c r="H90" s="59">
        <f t="shared" si="19"/>
        <v>0</v>
      </c>
    </row>
    <row r="91" spans="2:8" x14ac:dyDescent="0.3">
      <c r="B91" s="50" t="s">
        <v>218</v>
      </c>
      <c r="C91" s="60">
        <f>SUMIFS(dekrety!$E$3:$E$93,dekrety!$C$3:$C$93,B91,dekrety!$B$3:$B$93,"BO")</f>
        <v>0</v>
      </c>
      <c r="D91" s="60">
        <f>SUMIFS(dekrety!$F$3:$F$93,dekrety!$C$3:$C$93,B91,dekrety!$B$3:$B$93,"BO")</f>
        <v>0</v>
      </c>
      <c r="E91" s="60">
        <f>SUMIFS(dekrety!$E$3:$E$93,dekrety!$C$3:$C$93,B91,dekrety!$B$3:$B$93,"&lt;&gt;BO")</f>
        <v>0</v>
      </c>
      <c r="F91" s="60">
        <f>SUMIFS(dekrety!$F$3:$F$93,dekrety!$C$3:$C$93,B91,dekrety!$B$3:$B$93,"&lt;&gt;BO")</f>
        <v>0</v>
      </c>
      <c r="G91" s="59">
        <f t="shared" si="18"/>
        <v>0</v>
      </c>
      <c r="H91" s="59">
        <f t="shared" si="19"/>
        <v>0</v>
      </c>
    </row>
    <row r="92" spans="2:8" x14ac:dyDescent="0.3">
      <c r="B92" s="50" t="s">
        <v>220</v>
      </c>
      <c r="C92" s="60">
        <f>SUMIFS(dekrety!$E$3:$E$93,dekrety!$C$3:$C$93,B92,dekrety!$B$3:$B$93,"BO")</f>
        <v>0</v>
      </c>
      <c r="D92" s="60">
        <f>SUMIFS(dekrety!$F$3:$F$93,dekrety!$C$3:$C$93,B92,dekrety!$B$3:$B$93,"BO")</f>
        <v>0</v>
      </c>
      <c r="E92" s="60">
        <f>SUMIFS(dekrety!$E$3:$E$93,dekrety!$C$3:$C$93,B92,dekrety!$B$3:$B$93,"&lt;&gt;BO")</f>
        <v>0</v>
      </c>
      <c r="F92" s="60">
        <f>SUMIFS(dekrety!$F$3:$F$93,dekrety!$C$3:$C$93,B92,dekrety!$B$3:$B$93,"&lt;&gt;BO")</f>
        <v>0</v>
      </c>
      <c r="G92" s="59">
        <f t="shared" ref="G92:G96" si="24">IF((E92+C92)&gt;(F92+D92),(E92+C92)-(F92+D92),0)</f>
        <v>0</v>
      </c>
      <c r="H92" s="59">
        <f t="shared" ref="H92:H96" si="25">IF((F92+D92)&gt;(E92+C92),(F92+D92)-(E92+C92),0)</f>
        <v>0</v>
      </c>
    </row>
    <row r="93" spans="2:8" x14ac:dyDescent="0.3">
      <c r="B93" s="50" t="s">
        <v>224</v>
      </c>
      <c r="C93" s="60">
        <f>SUMIFS(dekrety!$E$3:$E$93,dekrety!$C$3:$C$93,B93,dekrety!$B$3:$B$93,"BO")</f>
        <v>0</v>
      </c>
      <c r="D93" s="60">
        <f>SUMIFS(dekrety!$F$3:$F$93,dekrety!$C$3:$C$93,B93,dekrety!$B$3:$B$93,"BO")</f>
        <v>0</v>
      </c>
      <c r="E93" s="60">
        <f>SUMIFS(dekrety!$E$3:$E$93,dekrety!$C$3:$C$93,B93,dekrety!$B$3:$B$93,"&lt;&gt;BO")</f>
        <v>0</v>
      </c>
      <c r="F93" s="60">
        <f>SUMIFS(dekrety!$F$3:$F$93,dekrety!$C$3:$C$93,B93,dekrety!$B$3:$B$93,"&lt;&gt;BO")</f>
        <v>0</v>
      </c>
      <c r="G93" s="59">
        <f t="shared" ref="G93" si="26">IF((E93+C93)&gt;(F93+D93),(E93+C93)-(F93+D93),0)</f>
        <v>0</v>
      </c>
      <c r="H93" s="59">
        <f t="shared" ref="H93" si="27">IF((F93+D93)&gt;(E93+C93),(F93+D93)-(E93+C93),0)</f>
        <v>0</v>
      </c>
    </row>
    <row r="94" spans="2:8" x14ac:dyDescent="0.3">
      <c r="B94" s="50" t="s">
        <v>231</v>
      </c>
      <c r="C94" s="60">
        <f>SUMIFS(dekrety!$E$3:$E$93,dekrety!$C$3:$C$93,B94,dekrety!$B$3:$B$93,"BO")</f>
        <v>0</v>
      </c>
      <c r="D94" s="60">
        <f>SUMIFS(dekrety!$F$3:$F$93,dekrety!$C$3:$C$93,B94,dekrety!$B$3:$B$93,"BO")</f>
        <v>0</v>
      </c>
      <c r="E94" s="60">
        <f>SUMIFS(dekrety!$E$3:$E$93,dekrety!$C$3:$C$93,B94,dekrety!$B$3:$B$93,"&lt;&gt;BO")</f>
        <v>0</v>
      </c>
      <c r="F94" s="60">
        <f>SUMIFS(dekrety!$F$3:$F$93,dekrety!$C$3:$C$93,B94,dekrety!$B$3:$B$93,"&lt;&gt;BO")</f>
        <v>0</v>
      </c>
      <c r="G94" s="59">
        <f t="shared" ref="G94" si="28">IF((E94+C94)&gt;(F94+D94),(E94+C94)-(F94+D94),0)</f>
        <v>0</v>
      </c>
      <c r="H94" s="59">
        <f t="shared" ref="H94" si="29">IF((F94+D94)&gt;(E94+C94),(F94+D94)-(E94+C94),0)</f>
        <v>0</v>
      </c>
    </row>
    <row r="95" spans="2:8" x14ac:dyDescent="0.3">
      <c r="B95" s="50" t="s">
        <v>256</v>
      </c>
      <c r="C95" s="60">
        <f>SUMIFS(dekrety!$E$3:$E$93,dekrety!$C$3:$C$93,B95,dekrety!$B$3:$B$93,"BO")</f>
        <v>0</v>
      </c>
      <c r="D95" s="60">
        <f>SUMIFS(dekrety!$F$3:$F$93,dekrety!$C$3:$C$93,B95,dekrety!$B$3:$B$93,"BO")</f>
        <v>0</v>
      </c>
      <c r="E95" s="60">
        <f>SUMIFS(dekrety!$E$3:$E$93,dekrety!$C$3:$C$93,B95,dekrety!$B$3:$B$93,"&lt;&gt;BO")</f>
        <v>0</v>
      </c>
      <c r="F95" s="60">
        <f>SUMIFS(dekrety!$F$3:$F$93,dekrety!$C$3:$C$93,B95,dekrety!$B$3:$B$93,"&lt;&gt;BO")</f>
        <v>0</v>
      </c>
      <c r="G95" s="59">
        <f t="shared" ref="G95" si="30">IF((E95+C95)&gt;(F95+D95),(E95+C95)-(F95+D95),0)</f>
        <v>0</v>
      </c>
      <c r="H95" s="59">
        <f t="shared" ref="H95" si="31">IF((F95+D95)&gt;(E95+C95),(F95+D95)-(E95+C95),0)</f>
        <v>0</v>
      </c>
    </row>
    <row r="96" spans="2:8" ht="15" thickBot="1" x14ac:dyDescent="0.35">
      <c r="B96" s="50" t="s">
        <v>260</v>
      </c>
      <c r="C96" s="60">
        <f>SUMIFS(dekrety!$E$3:$E$93,dekrety!$C$3:$C$93,B96,dekrety!$B$3:$B$93,"BO")</f>
        <v>0</v>
      </c>
      <c r="D96" s="60">
        <f>SUMIFS(dekrety!$F$3:$F$93,dekrety!$C$3:$C$93,B96,dekrety!$B$3:$B$93,"BO")</f>
        <v>0</v>
      </c>
      <c r="E96" s="60">
        <f>SUMIFS(dekrety!$E$3:$E$93,dekrety!$C$3:$C$93,B96,dekrety!$B$3:$B$93,"&lt;&gt;BO")</f>
        <v>0</v>
      </c>
      <c r="F96" s="60">
        <f>SUMIFS(dekrety!$F$3:$F$93,dekrety!$C$3:$C$93,B96,dekrety!$B$3:$B$93,"&lt;&gt;BO")</f>
        <v>0</v>
      </c>
      <c r="G96" s="59">
        <f t="shared" si="24"/>
        <v>0</v>
      </c>
      <c r="H96" s="59">
        <f t="shared" si="25"/>
        <v>0</v>
      </c>
    </row>
    <row r="97" spans="2:8" ht="15" thickBot="1" x14ac:dyDescent="0.35">
      <c r="B97" s="51">
        <f>'plan kont'!B98</f>
        <v>404</v>
      </c>
      <c r="C97" s="57">
        <f>SUM(C98:C99)</f>
        <v>0</v>
      </c>
      <c r="D97" s="57">
        <f t="shared" ref="D97:H97" si="32">SUM(D98:D99)</f>
        <v>0</v>
      </c>
      <c r="E97" s="57">
        <f t="shared" si="32"/>
        <v>0</v>
      </c>
      <c r="F97" s="57">
        <f t="shared" si="32"/>
        <v>0</v>
      </c>
      <c r="G97" s="57">
        <f t="shared" si="32"/>
        <v>0</v>
      </c>
      <c r="H97" s="58">
        <f t="shared" si="32"/>
        <v>0</v>
      </c>
    </row>
    <row r="98" spans="2:8" x14ac:dyDescent="0.3">
      <c r="B98" s="50" t="s">
        <v>174</v>
      </c>
      <c r="C98" s="60">
        <f>SUMIFS(dekrety!$E$3:$E$93,dekrety!$C$3:$C$93,B98,dekrety!$B$3:$B$93,"BO")</f>
        <v>0</v>
      </c>
      <c r="D98" s="60">
        <f>SUMIFS(dekrety!$F$3:$F$93,dekrety!$C$3:$C$93,B98,dekrety!$B$3:$B$93,"BO")</f>
        <v>0</v>
      </c>
      <c r="E98" s="60">
        <f>SUMIFS(dekrety!$E$3:$E$93,dekrety!$C$3:$C$93,B98,dekrety!$B$3:$B$93,"&lt;&gt;BO")</f>
        <v>0</v>
      </c>
      <c r="F98" s="60">
        <f>SUMIFS(dekrety!$F$3:$F$93,dekrety!$C$3:$C$93,B98,dekrety!$B$3:$B$93,"&lt;&gt;BO")</f>
        <v>0</v>
      </c>
      <c r="G98" s="59">
        <f t="shared" si="18"/>
        <v>0</v>
      </c>
      <c r="H98" s="59">
        <f t="shared" si="19"/>
        <v>0</v>
      </c>
    </row>
    <row r="99" spans="2:8" ht="15" thickBot="1" x14ac:dyDescent="0.35">
      <c r="B99" s="50" t="s">
        <v>176</v>
      </c>
      <c r="C99" s="60">
        <f>SUMIFS(dekrety!$E$3:$E$93,dekrety!$C$3:$C$93,B99,dekrety!$B$3:$B$93,"BO")</f>
        <v>0</v>
      </c>
      <c r="D99" s="60">
        <f>SUMIFS(dekrety!$F$3:$F$93,dekrety!$C$3:$C$93,B99,dekrety!$B$3:$B$93,"BO")</f>
        <v>0</v>
      </c>
      <c r="E99" s="60">
        <f>SUMIFS(dekrety!$E$3:$E$93,dekrety!$C$3:$C$93,B99,dekrety!$B$3:$B$93,"&lt;&gt;BO")</f>
        <v>0</v>
      </c>
      <c r="F99" s="60">
        <f>SUMIFS(dekrety!$F$3:$F$93,dekrety!$C$3:$C$93,B99,dekrety!$B$3:$B$93,"&lt;&gt;BO")</f>
        <v>0</v>
      </c>
      <c r="G99" s="59">
        <f t="shared" si="18"/>
        <v>0</v>
      </c>
      <c r="H99" s="59">
        <f t="shared" si="19"/>
        <v>0</v>
      </c>
    </row>
    <row r="100" spans="2:8" ht="15" thickBot="1" x14ac:dyDescent="0.35">
      <c r="B100" s="51">
        <f>'plan kont'!B101</f>
        <v>405</v>
      </c>
      <c r="C100" s="57">
        <f>SUM(C101:C103)</f>
        <v>0</v>
      </c>
      <c r="D100" s="57">
        <f t="shared" ref="D100:H100" si="33">SUM(D101:D103)</f>
        <v>0</v>
      </c>
      <c r="E100" s="57">
        <f t="shared" si="33"/>
        <v>0</v>
      </c>
      <c r="F100" s="57">
        <f t="shared" si="33"/>
        <v>0</v>
      </c>
      <c r="G100" s="57">
        <f t="shared" si="33"/>
        <v>0</v>
      </c>
      <c r="H100" s="58">
        <f t="shared" si="33"/>
        <v>0</v>
      </c>
    </row>
    <row r="101" spans="2:8" x14ac:dyDescent="0.3">
      <c r="B101" s="50" t="s">
        <v>200</v>
      </c>
      <c r="C101" s="60">
        <f>SUMIFS(dekrety!$E$3:$E$93,dekrety!$C$3:$C$93,B101,dekrety!$B$3:$B$93,"BO")</f>
        <v>0</v>
      </c>
      <c r="D101" s="60">
        <f>SUMIFS(dekrety!$F$3:$F$93,dekrety!$C$3:$C$93,B101,dekrety!$B$3:$B$93,"BO")</f>
        <v>0</v>
      </c>
      <c r="E101" s="60">
        <f>SUMIFS(dekrety!$E$3:$E$93,dekrety!$C$3:$C$93,B101,dekrety!$B$3:$B$93,"&lt;&gt;BO")</f>
        <v>0</v>
      </c>
      <c r="F101" s="60">
        <f>SUMIFS(dekrety!$F$3:$F$93,dekrety!$C$3:$C$93,B101,dekrety!$B$3:$B$93,"&lt;&gt;BO")</f>
        <v>0</v>
      </c>
      <c r="G101" s="59">
        <f t="shared" si="18"/>
        <v>0</v>
      </c>
      <c r="H101" s="59">
        <f t="shared" si="19"/>
        <v>0</v>
      </c>
    </row>
    <row r="102" spans="2:8" x14ac:dyDescent="0.3">
      <c r="B102" s="50" t="s">
        <v>201</v>
      </c>
      <c r="C102" s="60">
        <f>SUMIFS(dekrety!$E$3:$E$93,dekrety!$C$3:$C$93,B102,dekrety!$B$3:$B$93,"BO")</f>
        <v>0</v>
      </c>
      <c r="D102" s="60">
        <f>SUMIFS(dekrety!$F$3:$F$93,dekrety!$C$3:$C$93,B102,dekrety!$B$3:$B$93,"BO")</f>
        <v>0</v>
      </c>
      <c r="E102" s="60">
        <f>SUMIFS(dekrety!$E$3:$E$93,dekrety!$C$3:$C$93,B102,dekrety!$B$3:$B$93,"&lt;&gt;BO")</f>
        <v>0</v>
      </c>
      <c r="F102" s="60">
        <f>SUMIFS(dekrety!$F$3:$F$93,dekrety!$C$3:$C$93,B102,dekrety!$B$3:$B$93,"&lt;&gt;BO")</f>
        <v>0</v>
      </c>
      <c r="G102" s="59">
        <f t="shared" si="18"/>
        <v>0</v>
      </c>
      <c r="H102" s="59">
        <f t="shared" si="19"/>
        <v>0</v>
      </c>
    </row>
    <row r="103" spans="2:8" ht="15" thickBot="1" x14ac:dyDescent="0.35">
      <c r="B103" s="50" t="s">
        <v>209</v>
      </c>
      <c r="C103" s="60">
        <f>SUMIFS(dekrety!$E$3:$E$93,dekrety!$C$3:$C$93,B103,dekrety!$B$3:$B$93,"BO")</f>
        <v>0</v>
      </c>
      <c r="D103" s="60">
        <f>SUMIFS(dekrety!$F$3:$F$93,dekrety!$C$3:$C$93,B103,dekrety!$B$3:$B$93,"BO")</f>
        <v>0</v>
      </c>
      <c r="E103" s="60">
        <f>SUMIFS(dekrety!$E$3:$E$93,dekrety!$C$3:$C$93,B103,dekrety!$B$3:$B$93,"&lt;&gt;BO")</f>
        <v>0</v>
      </c>
      <c r="F103" s="60">
        <f>SUMIFS(dekrety!$F$3:$F$93,dekrety!$C$3:$C$93,B103,dekrety!$B$3:$B$93,"&lt;&gt;BO")</f>
        <v>0</v>
      </c>
      <c r="G103" s="59">
        <f t="shared" si="18"/>
        <v>0</v>
      </c>
      <c r="H103" s="59">
        <f t="shared" si="19"/>
        <v>0</v>
      </c>
    </row>
    <row r="104" spans="2:8" ht="15" thickBot="1" x14ac:dyDescent="0.35">
      <c r="B104" s="51" t="s">
        <v>133</v>
      </c>
      <c r="C104" s="57">
        <f>SUM(C105:C107)</f>
        <v>0</v>
      </c>
      <c r="D104" s="57">
        <f t="shared" ref="D104:H104" si="34">SUM(D105:D107)</f>
        <v>0</v>
      </c>
      <c r="E104" s="57">
        <f t="shared" si="34"/>
        <v>0</v>
      </c>
      <c r="F104" s="57">
        <f t="shared" si="34"/>
        <v>0</v>
      </c>
      <c r="G104" s="57">
        <f t="shared" si="34"/>
        <v>0</v>
      </c>
      <c r="H104" s="58">
        <f t="shared" si="34"/>
        <v>0</v>
      </c>
    </row>
    <row r="105" spans="2:8" x14ac:dyDescent="0.3">
      <c r="B105" s="50" t="s">
        <v>167</v>
      </c>
      <c r="C105" s="60">
        <f>SUMIFS(dekrety!$E$3:$E$93,dekrety!$C$3:$C$93,B105,dekrety!$B$3:$B$93,"BO")</f>
        <v>0</v>
      </c>
      <c r="D105" s="60">
        <f>SUMIFS(dekrety!$F$3:$F$93,dekrety!$C$3:$C$93,B105,dekrety!$B$3:$B$93,"BO")</f>
        <v>0</v>
      </c>
      <c r="E105" s="60">
        <f>SUMIFS(dekrety!$E$3:$E$93,dekrety!$C$3:$C$93,B105,dekrety!$B$3:$B$93,"&lt;&gt;BO")</f>
        <v>0</v>
      </c>
      <c r="F105" s="60">
        <f>SUMIFS(dekrety!$F$3:$F$93,dekrety!$C$3:$C$93,B105,dekrety!$B$3:$B$93,"&lt;&gt;BO")</f>
        <v>0</v>
      </c>
      <c r="G105" s="59">
        <f t="shared" si="18"/>
        <v>0</v>
      </c>
      <c r="H105" s="59">
        <f t="shared" si="19"/>
        <v>0</v>
      </c>
    </row>
    <row r="106" spans="2:8" x14ac:dyDescent="0.3">
      <c r="B106" s="50" t="s">
        <v>203</v>
      </c>
      <c r="C106" s="60">
        <f>SUMIFS(dekrety!$E$3:$E$93,dekrety!$C$3:$C$93,B106,dekrety!$B$3:$B$93,"BO")</f>
        <v>0</v>
      </c>
      <c r="D106" s="60">
        <f>SUMIFS(dekrety!$F$3:$F$93,dekrety!$C$3:$C$93,B106,dekrety!$B$3:$B$93,"BO")</f>
        <v>0</v>
      </c>
      <c r="E106" s="60">
        <f>SUMIFS(dekrety!$E$3:$E$93,dekrety!$C$3:$C$93,B106,dekrety!$B$3:$B$93,"&lt;&gt;BO")</f>
        <v>0</v>
      </c>
      <c r="F106" s="60">
        <f>SUMIFS(dekrety!$F$3:$F$93,dekrety!$C$3:$C$93,B106,dekrety!$B$3:$B$93,"&lt;&gt;BO")</f>
        <v>0</v>
      </c>
      <c r="G106" s="59">
        <f t="shared" si="18"/>
        <v>0</v>
      </c>
      <c r="H106" s="59">
        <f t="shared" si="19"/>
        <v>0</v>
      </c>
    </row>
    <row r="107" spans="2:8" ht="15" thickBot="1" x14ac:dyDescent="0.35">
      <c r="B107" s="50" t="s">
        <v>207</v>
      </c>
      <c r="C107" s="60">
        <f>SUMIFS(dekrety!$E$3:$E$93,dekrety!$C$3:$C$93,B107,dekrety!$B$3:$B$93,"BO")</f>
        <v>0</v>
      </c>
      <c r="D107" s="60">
        <f>SUMIFS(dekrety!$F$3:$F$93,dekrety!$C$3:$C$93,B107,dekrety!$B$3:$B$93,"BO")</f>
        <v>0</v>
      </c>
      <c r="E107" s="60">
        <f>SUMIFS(dekrety!$E$3:$E$93,dekrety!$C$3:$C$93,B107,dekrety!$B$3:$B$93,"&lt;&gt;BO")</f>
        <v>0</v>
      </c>
      <c r="F107" s="60">
        <f>SUMIFS(dekrety!$F$3:$F$93,dekrety!$C$3:$C$93,B107,dekrety!$B$3:$B$93,"&lt;&gt;BO")</f>
        <v>0</v>
      </c>
      <c r="G107" s="59">
        <f t="shared" si="18"/>
        <v>0</v>
      </c>
      <c r="H107" s="59">
        <f t="shared" si="19"/>
        <v>0</v>
      </c>
    </row>
    <row r="108" spans="2:8" ht="15" thickBot="1" x14ac:dyDescent="0.35">
      <c r="B108" s="51">
        <f>'plan kont'!B110</f>
        <v>407</v>
      </c>
      <c r="C108" s="57">
        <f>SUM(C109:C110)</f>
        <v>0</v>
      </c>
      <c r="D108" s="57">
        <f t="shared" ref="D108:H108" si="35">SUM(D109:D110)</f>
        <v>0</v>
      </c>
      <c r="E108" s="57">
        <f t="shared" si="35"/>
        <v>0</v>
      </c>
      <c r="F108" s="57">
        <f t="shared" si="35"/>
        <v>0</v>
      </c>
      <c r="G108" s="57">
        <f t="shared" si="35"/>
        <v>0</v>
      </c>
      <c r="H108" s="58">
        <f t="shared" si="35"/>
        <v>0</v>
      </c>
    </row>
    <row r="109" spans="2:8" x14ac:dyDescent="0.3">
      <c r="B109" s="50" t="s">
        <v>190</v>
      </c>
      <c r="C109" s="60">
        <f>SUMIFS(dekrety!$E$3:$E$93,dekrety!$C$3:$C$93,B109,dekrety!$B$3:$B$93,"BO")</f>
        <v>0</v>
      </c>
      <c r="D109" s="60">
        <f>SUMIFS(dekrety!$F$3:$F$93,dekrety!$C$3:$C$93,B109,dekrety!$B$3:$B$93,"BO")</f>
        <v>0</v>
      </c>
      <c r="E109" s="60">
        <f>SUMIFS(dekrety!$E$3:$E$93,dekrety!$C$3:$C$93,B109,dekrety!$B$3:$B$93,"&lt;&gt;BO")</f>
        <v>0</v>
      </c>
      <c r="F109" s="60">
        <f>SUMIFS(dekrety!$F$3:$F$93,dekrety!$C$3:$C$93,B109,dekrety!$B$3:$B$93,"&lt;&gt;BO")</f>
        <v>0</v>
      </c>
      <c r="G109" s="59">
        <f t="shared" si="18"/>
        <v>0</v>
      </c>
      <c r="H109" s="59">
        <f t="shared" si="19"/>
        <v>0</v>
      </c>
    </row>
    <row r="110" spans="2:8" ht="15" thickBot="1" x14ac:dyDescent="0.35">
      <c r="B110" s="50" t="s">
        <v>191</v>
      </c>
      <c r="C110" s="60">
        <f>SUMIFS(dekrety!$E$3:$E$93,dekrety!$C$3:$C$93,B110,dekrety!$B$3:$B$93,"BO")</f>
        <v>0</v>
      </c>
      <c r="D110" s="60">
        <f>SUMIFS(dekrety!$F$3:$F$93,dekrety!$C$3:$C$93,B110,dekrety!$B$3:$B$93,"BO")</f>
        <v>0</v>
      </c>
      <c r="E110" s="60">
        <f>SUMIFS(dekrety!$E$3:$E$93,dekrety!$C$3:$C$93,B110,dekrety!$B$3:$B$93,"&lt;&gt;BO")</f>
        <v>0</v>
      </c>
      <c r="F110" s="60">
        <f>SUMIFS(dekrety!$F$3:$F$93,dekrety!$C$3:$C$93,B110,dekrety!$B$3:$B$93,"&lt;&gt;BO")</f>
        <v>0</v>
      </c>
      <c r="G110" s="59">
        <f t="shared" si="18"/>
        <v>0</v>
      </c>
      <c r="H110" s="59">
        <f t="shared" si="19"/>
        <v>0</v>
      </c>
    </row>
    <row r="111" spans="2:8" ht="15" thickBot="1" x14ac:dyDescent="0.35">
      <c r="B111" s="51">
        <f>'plan kont'!B111</f>
        <v>408</v>
      </c>
      <c r="C111" s="57">
        <f>SUM(C112)</f>
        <v>0</v>
      </c>
      <c r="D111" s="57">
        <f t="shared" ref="D111:H111" si="36">SUM(D112)</f>
        <v>0</v>
      </c>
      <c r="E111" s="57">
        <f t="shared" si="36"/>
        <v>0</v>
      </c>
      <c r="F111" s="57">
        <f t="shared" si="36"/>
        <v>0</v>
      </c>
      <c r="G111" s="57">
        <f t="shared" si="36"/>
        <v>0</v>
      </c>
      <c r="H111" s="58">
        <f t="shared" si="36"/>
        <v>0</v>
      </c>
    </row>
    <row r="112" spans="2:8" ht="15" thickBot="1" x14ac:dyDescent="0.35">
      <c r="B112" s="70" t="s">
        <v>222</v>
      </c>
      <c r="C112" s="71">
        <f>SUMIFS(dekrety!$E$3:$E$93,dekrety!$C$3:$C$93,B112,dekrety!$B$3:$B$93,"BO")</f>
        <v>0</v>
      </c>
      <c r="D112" s="71">
        <f>SUMIFS(dekrety!$F$3:$F$93,dekrety!$C$3:$C$93,B112,dekrety!$B$3:$B$93,"BO")</f>
        <v>0</v>
      </c>
      <c r="E112" s="71">
        <f>SUMIFS(dekrety!$E$3:$E$93,dekrety!$C$3:$C$93,B112,dekrety!$B$3:$B$93,"&lt;&gt;BO")</f>
        <v>0</v>
      </c>
      <c r="F112" s="71">
        <f>SUMIFS(dekrety!$F$3:$F$93,dekrety!$C$3:$C$93,B112,dekrety!$B$3:$B$93,"&lt;&gt;BO")</f>
        <v>0</v>
      </c>
      <c r="G112" s="71">
        <f t="shared" si="18"/>
        <v>0</v>
      </c>
      <c r="H112" s="71">
        <f t="shared" si="19"/>
        <v>0</v>
      </c>
    </row>
    <row r="113" spans="2:10" x14ac:dyDescent="0.3">
      <c r="B113" s="49" t="s">
        <v>234</v>
      </c>
      <c r="C113" s="59">
        <f>SUMIFS(dekrety!$E$3:$E$93,dekrety!$C$3:$C$93,B113,dekrety!$B$3:$B$93,"BO")</f>
        <v>0</v>
      </c>
      <c r="D113" s="59">
        <f>SUMIFS(dekrety!$F$3:$F$93,dekrety!$C$3:$C$93,B113,dekrety!$B$3:$B$93,"BO")</f>
        <v>0</v>
      </c>
      <c r="E113" s="59">
        <f>SUMIFS(dekrety!$E$3:$E$93,dekrety!$C$3:$C$93,B113,dekrety!$B$3:$B$93,"&lt;&gt;BO")</f>
        <v>0</v>
      </c>
      <c r="F113" s="59">
        <f>SUMIFS(dekrety!$F$3:$F$93,dekrety!$C$3:$C$93,B113,dekrety!$B$3:$B$93,"&lt;&gt;BO")</f>
        <v>0</v>
      </c>
      <c r="G113" s="59">
        <f t="shared" ref="G113:G117" si="37">IF((E113+C113)&gt;(F113+D113),(E113+C113)-(F113+D113),0)</f>
        <v>0</v>
      </c>
      <c r="H113" s="59">
        <f t="shared" ref="H113:H117" si="38">IF((F113+D113)&gt;(E113+C113),(F113+D113)-(E113+C113),0)</f>
        <v>0</v>
      </c>
    </row>
    <row r="114" spans="2:10" x14ac:dyDescent="0.3">
      <c r="B114" s="50" t="s">
        <v>233</v>
      </c>
      <c r="C114" s="60">
        <f>SUMIFS(dekrety!$E$3:$E$93,dekrety!$C$3:$C$93,B114,dekrety!$B$3:$B$93,"BO")</f>
        <v>0</v>
      </c>
      <c r="D114" s="60">
        <f>SUMIFS(dekrety!$F$3:$F$93,dekrety!$C$3:$C$93,B114,dekrety!$B$3:$B$93,"BO")</f>
        <v>0</v>
      </c>
      <c r="E114" s="60">
        <f>SUMIFS(dekrety!$E$3:$E$93,dekrety!$C$3:$C$93,B114,dekrety!$B$3:$B$93,"&lt;&gt;BO")</f>
        <v>0</v>
      </c>
      <c r="F114" s="60">
        <f>SUMIFS(dekrety!$F$3:$F$93,dekrety!$C$3:$C$93,B114,dekrety!$B$3:$B$93,"&lt;&gt;BO")</f>
        <v>0</v>
      </c>
      <c r="G114" s="59">
        <f t="shared" si="37"/>
        <v>0</v>
      </c>
      <c r="H114" s="59">
        <f t="shared" si="38"/>
        <v>0</v>
      </c>
    </row>
    <row r="115" spans="2:10" x14ac:dyDescent="0.3">
      <c r="B115" s="50" t="s">
        <v>240</v>
      </c>
      <c r="C115" s="60">
        <f>SUMIFS(dekrety!$E$3:$E$93,dekrety!$C$3:$C$93,B115,dekrety!$B$3:$B$93,"BO")</f>
        <v>0</v>
      </c>
      <c r="D115" s="60">
        <f>SUMIFS(dekrety!$F$3:$F$93,dekrety!$C$3:$C$93,B115,dekrety!$B$3:$B$93,"BO")</f>
        <v>0</v>
      </c>
      <c r="E115" s="60">
        <f>SUMIFS(dekrety!$E$3:$E$93,dekrety!$C$3:$C$93,B115,dekrety!$B$3:$B$93,"&lt;&gt;BO")</f>
        <v>0</v>
      </c>
      <c r="F115" s="60">
        <f>SUMIFS(dekrety!$F$3:$F$93,dekrety!$C$3:$C$93,B115,dekrety!$B$3:$B$93,"&lt;&gt;BO")</f>
        <v>0</v>
      </c>
      <c r="G115" s="59">
        <f t="shared" si="37"/>
        <v>0</v>
      </c>
      <c r="H115" s="59">
        <f t="shared" si="38"/>
        <v>0</v>
      </c>
      <c r="J115" s="38"/>
    </row>
    <row r="116" spans="2:10" x14ac:dyDescent="0.3">
      <c r="B116" s="50" t="s">
        <v>238</v>
      </c>
      <c r="C116" s="60">
        <f>SUMIFS(dekrety!$E$3:$E$93,dekrety!$C$3:$C$93,B116,dekrety!$B$3:$B$93,"BO")</f>
        <v>0</v>
      </c>
      <c r="D116" s="60">
        <f>SUMIFS(dekrety!$F$3:$F$93,dekrety!$C$3:$C$93,B116,dekrety!$B$3:$B$93,"BO")</f>
        <v>0</v>
      </c>
      <c r="E116" s="60">
        <f>SUMIFS(dekrety!$E$3:$E$93,dekrety!$C$3:$C$93,B116,dekrety!$B$3:$B$93,"&lt;&gt;BO")</f>
        <v>0</v>
      </c>
      <c r="F116" s="60">
        <f>SUMIFS(dekrety!$F$3:$F$93,dekrety!$C$3:$C$93,B116,dekrety!$B$3:$B$93,"&lt;&gt;BO")</f>
        <v>0</v>
      </c>
      <c r="G116" s="59">
        <f t="shared" si="37"/>
        <v>0</v>
      </c>
      <c r="H116" s="59">
        <f t="shared" si="38"/>
        <v>0</v>
      </c>
    </row>
    <row r="117" spans="2:10" x14ac:dyDescent="0.3">
      <c r="B117" s="50" t="s">
        <v>235</v>
      </c>
      <c r="C117" s="60">
        <f>SUMIFS(dekrety!$E$3:$E$93,dekrety!$C$3:$C$93,B117,dekrety!$B$3:$B$93,"BO")</f>
        <v>0</v>
      </c>
      <c r="D117" s="60">
        <f>SUMIFS(dekrety!$F$3:$F$93,dekrety!$C$3:$C$93,B117,dekrety!$B$3:$B$93,"BO")</f>
        <v>0</v>
      </c>
      <c r="E117" s="60">
        <f>SUMIFS(dekrety!$E$3:$E$93,dekrety!$C$3:$C$93,B117,dekrety!$B$3:$B$93,"&lt;&gt;BO")</f>
        <v>0</v>
      </c>
      <c r="F117" s="60">
        <f>SUMIFS(dekrety!$F$3:$F$93,dekrety!$C$3:$C$93,B117,dekrety!$B$3:$B$93,"&lt;&gt;BO")</f>
        <v>0</v>
      </c>
      <c r="G117" s="59">
        <f t="shared" si="37"/>
        <v>0</v>
      </c>
      <c r="H117" s="59">
        <f t="shared" si="38"/>
        <v>0</v>
      </c>
      <c r="J117" s="38"/>
    </row>
    <row r="118" spans="2:10" x14ac:dyDescent="0.3">
      <c r="B118" s="50" t="s">
        <v>119</v>
      </c>
      <c r="C118" s="60">
        <f>SUMIFS(dekrety!$E$3:$E$93,dekrety!$C$3:$C$93,B118,dekrety!$B$3:$B$93,"BO")</f>
        <v>0</v>
      </c>
      <c r="D118" s="60">
        <f>SUMIFS(dekrety!$F$3:$F$93,dekrety!$C$3:$C$93,B118,dekrety!$B$3:$B$93,"BO")</f>
        <v>0</v>
      </c>
      <c r="E118" s="60">
        <f>SUMIFS(dekrety!$E$3:$E$93,dekrety!$C$3:$C$93,B118,dekrety!$B$3:$B$93,"&lt;&gt;BO")</f>
        <v>0</v>
      </c>
      <c r="F118" s="60">
        <f>SUMIFS(dekrety!$F$3:$F$93,dekrety!$C$3:$C$93,B118,dekrety!$B$3:$B$93,"&lt;&gt;BO")</f>
        <v>0</v>
      </c>
      <c r="G118" s="59">
        <f t="shared" ref="G118" si="39">IF((E118+C118)&gt;(F118+D118),(E118+C118)-(F118+D118),0)</f>
        <v>0</v>
      </c>
      <c r="H118" s="59">
        <f t="shared" ref="H118" si="40">IF((F118+D118)&gt;(E118+C118),(F118+D118)-(E118+C118),0)</f>
        <v>0</v>
      </c>
    </row>
    <row r="119" spans="2:10" x14ac:dyDescent="0.3">
      <c r="B119" s="50" t="s">
        <v>117</v>
      </c>
      <c r="C119" s="60">
        <f>SUMIFS(dekrety!$E$3:$E$93,dekrety!$C$3:$C$93,B119,dekrety!$B$3:$B$93,"BO")</f>
        <v>0</v>
      </c>
      <c r="D119" s="60">
        <f>SUMIFS(dekrety!$F$3:$F$93,dekrety!$C$3:$C$93,B119,dekrety!$B$3:$B$93,"BO")</f>
        <v>0</v>
      </c>
      <c r="E119" s="60">
        <f>SUMIFS(dekrety!$E$3:$E$93,dekrety!$C$3:$C$93,B119,dekrety!$B$3:$B$93,"&lt;&gt;BO")</f>
        <v>0</v>
      </c>
      <c r="F119" s="60">
        <f>SUMIFS(dekrety!$F$3:$F$93,dekrety!$C$3:$C$93,B119,dekrety!$B$3:$B$93,"&lt;&gt;BO")</f>
        <v>0</v>
      </c>
      <c r="G119" s="59">
        <f t="shared" ref="G119" si="41">IF((E119+C119)&gt;(F119+D119),(E119+C119)-(F119+D119),0)</f>
        <v>0</v>
      </c>
      <c r="H119" s="59">
        <f t="shared" ref="H119" si="42">IF((F119+D119)&gt;(E119+C119),(F119+D119)-(E119+C119),0)</f>
        <v>0</v>
      </c>
    </row>
    <row r="120" spans="2:10" x14ac:dyDescent="0.3">
      <c r="B120" s="50" t="s">
        <v>229</v>
      </c>
      <c r="C120" s="60">
        <f>SUMIFS(dekrety!$E$3:$E$93,dekrety!$C$3:$C$93,B120,dekrety!$B$3:$B$93,"BO")</f>
        <v>0</v>
      </c>
      <c r="D120" s="60">
        <f>SUMIFS(dekrety!$F$3:$F$93,dekrety!$C$3:$C$93,B120,dekrety!$B$3:$B$93,"BO")</f>
        <v>0</v>
      </c>
      <c r="E120" s="60">
        <f>SUMIFS(dekrety!$E$3:$E$93,dekrety!$C$3:$C$93,B120,dekrety!$B$3:$B$93,"&lt;&gt;BO")</f>
        <v>0</v>
      </c>
      <c r="F120" s="60">
        <f>SUMIFS(dekrety!$F$3:$F$93,dekrety!$C$3:$C$93,B120,dekrety!$B$3:$B$93,"&lt;&gt;BO")</f>
        <v>0</v>
      </c>
      <c r="G120" s="59">
        <f t="shared" ref="G120" si="43">IF((E120+C120)&gt;(F120+D120),(E120+C120)-(F120+D120),0)</f>
        <v>0</v>
      </c>
      <c r="H120" s="59">
        <f t="shared" ref="H120" si="44">IF((F120+D120)&gt;(E120+C120),(F120+D120)-(E120+C120),0)</f>
        <v>0</v>
      </c>
    </row>
    <row r="121" spans="2:10" x14ac:dyDescent="0.3">
      <c r="B121" s="50">
        <f>'plan kont'!B121</f>
        <v>640</v>
      </c>
      <c r="C121" s="60">
        <f>SUMIFS(dekrety!$E$3:$E$93,dekrety!$C$3:$C$93,B121,dekrety!$B$3:$B$93,"BO")</f>
        <v>0</v>
      </c>
      <c r="D121" s="60">
        <f>SUMIFS(dekrety!$F$3:$F$93,dekrety!$C$3:$C$93,B121,dekrety!$B$3:$B$93,"BO")</f>
        <v>0</v>
      </c>
      <c r="E121" s="60">
        <f>SUMIFS(dekrety!$E$3:$E$93,dekrety!$C$3:$C$93,B121,dekrety!$B$3:$B$93,"&lt;&gt;BO")</f>
        <v>0</v>
      </c>
      <c r="F121" s="60">
        <f>SUMIFS(dekrety!$F$3:$F$93,dekrety!$C$3:$C$93,B121,dekrety!$B$3:$B$93,"&lt;&gt;BO")</f>
        <v>0</v>
      </c>
      <c r="G121" s="59">
        <f t="shared" si="18"/>
        <v>0</v>
      </c>
      <c r="H121" s="59">
        <f t="shared" si="19"/>
        <v>0</v>
      </c>
    </row>
    <row r="122" spans="2:10" ht="15" thickBot="1" x14ac:dyDescent="0.35">
      <c r="B122" s="63">
        <f>'plan kont'!B122</f>
        <v>641</v>
      </c>
      <c r="C122" s="64">
        <f>SUMIFS(dekrety!$E$3:$E$93,dekrety!$C$3:$C$93,B122,dekrety!$B$3:$B$93,"BO")</f>
        <v>0</v>
      </c>
      <c r="D122" s="64">
        <f>SUMIFS(dekrety!$F$3:$F$93,dekrety!$C$3:$C$93,B122,dekrety!$B$3:$B$93,"BO")</f>
        <v>0</v>
      </c>
      <c r="E122" s="64">
        <f>SUMIFS(dekrety!$E$3:$E$93,dekrety!$C$3:$C$93,B122,dekrety!$B$3:$B$93,"&lt;&gt;BO")</f>
        <v>0</v>
      </c>
      <c r="F122" s="64">
        <f>SUMIFS(dekrety!$F$3:$F$93,dekrety!$C$3:$C$93,B122,dekrety!$B$3:$B$93,"&lt;&gt;BO")</f>
        <v>0</v>
      </c>
      <c r="G122" s="65">
        <f t="shared" si="1"/>
        <v>0</v>
      </c>
      <c r="H122" s="65">
        <f t="shared" si="2"/>
        <v>0</v>
      </c>
    </row>
    <row r="123" spans="2:10" ht="15" thickBot="1" x14ac:dyDescent="0.35">
      <c r="B123" s="84">
        <f>'plan kont'!B123</f>
        <v>701</v>
      </c>
      <c r="C123" s="85">
        <f>SUM(C124:C125)</f>
        <v>0</v>
      </c>
      <c r="D123" s="85">
        <f t="shared" ref="D123:H123" si="45">SUM(D124:D125)</f>
        <v>0</v>
      </c>
      <c r="E123" s="85">
        <f t="shared" si="45"/>
        <v>0</v>
      </c>
      <c r="F123" s="85">
        <f t="shared" si="45"/>
        <v>0</v>
      </c>
      <c r="G123" s="85">
        <f t="shared" si="45"/>
        <v>0</v>
      </c>
      <c r="H123" s="86">
        <f t="shared" si="45"/>
        <v>0</v>
      </c>
    </row>
    <row r="124" spans="2:10" x14ac:dyDescent="0.3">
      <c r="B124" s="49" t="s">
        <v>247</v>
      </c>
      <c r="C124" s="59">
        <f>SUMIFS(dekrety!$E$3:$E$93,dekrety!$C$3:$C$93,B124,dekrety!$B$3:$B$93,"BO")</f>
        <v>0</v>
      </c>
      <c r="D124" s="59">
        <f>SUMIFS(dekrety!$F$3:$F$93,dekrety!$C$3:$C$93,B124,dekrety!$B$3:$B$93,"BO")</f>
        <v>0</v>
      </c>
      <c r="E124" s="59">
        <f>SUMIFS(dekrety!$E$3:$E$93,dekrety!$C$3:$C$93,B124,dekrety!$B$3:$B$93,"&lt;&gt;BO")</f>
        <v>0</v>
      </c>
      <c r="F124" s="59">
        <f>SUMIFS(dekrety!$F$3:$F$93,dekrety!$C$3:$C$93,B124,dekrety!$B$3:$B$93,"&lt;&gt;BO")</f>
        <v>0</v>
      </c>
      <c r="G124" s="59">
        <f t="shared" ref="G124:G125" si="46">IF((E124+C124)&gt;(F124+D124),(E124+C124)-(F124+D124),0)</f>
        <v>0</v>
      </c>
      <c r="H124" s="59">
        <f t="shared" ref="H124:H125" si="47">IF((F124+D124)&gt;(E124+C124),(F124+D124)-(E124+C124),0)</f>
        <v>0</v>
      </c>
    </row>
    <row r="125" spans="2:10" x14ac:dyDescent="0.3">
      <c r="B125" s="50" t="s">
        <v>248</v>
      </c>
      <c r="C125" s="60">
        <f>SUMIFS(dekrety!$E$3:$E$93,dekrety!$C$3:$C$93,B125,dekrety!$B$3:$B$93,"BO")</f>
        <v>0</v>
      </c>
      <c r="D125" s="60">
        <f>SUMIFS(dekrety!$F$3:$F$93,dekrety!$C$3:$C$93,B125,dekrety!$B$3:$B$93,"BO")</f>
        <v>0</v>
      </c>
      <c r="E125" s="60">
        <f>SUMIFS(dekrety!$E$3:$E$93,dekrety!$C$3:$C$93,B125,dekrety!$B$3:$B$93,"&lt;&gt;BO")</f>
        <v>0</v>
      </c>
      <c r="F125" s="60">
        <f>SUMIFS(dekrety!$F$3:$F$93,dekrety!$C$3:$C$93,B125,dekrety!$B$3:$B$93,"&lt;&gt;BO")</f>
        <v>0</v>
      </c>
      <c r="G125" s="59">
        <f t="shared" si="46"/>
        <v>0</v>
      </c>
      <c r="H125" s="59">
        <f t="shared" si="47"/>
        <v>0</v>
      </c>
    </row>
    <row r="126" spans="2:10" x14ac:dyDescent="0.3">
      <c r="B126" s="50">
        <f>'plan kont'!B126</f>
        <v>711</v>
      </c>
      <c r="C126" s="60">
        <f>SUMIFS(dekrety!$E$3:$E$93,dekrety!$C$3:$C$93,B126,dekrety!$B$3:$B$93,"BO")</f>
        <v>0</v>
      </c>
      <c r="D126" s="60">
        <f>SUMIFS(dekrety!$F$3:$F$93,dekrety!$C$3:$C$93,B126,dekrety!$B$3:$B$93,"BO")</f>
        <v>0</v>
      </c>
      <c r="E126" s="60">
        <f>SUMIFS(dekrety!$E$3:$E$93,dekrety!$C$3:$C$93,B126,dekrety!$B$3:$B$93,"&lt;&gt;BO")</f>
        <v>0</v>
      </c>
      <c r="F126" s="60">
        <f>SUMIFS(dekrety!$F$3:$F$93,dekrety!$C$3:$C$93,B126,dekrety!$B$3:$B$93,"&lt;&gt;BO")</f>
        <v>0</v>
      </c>
      <c r="G126" s="59">
        <f t="shared" si="1"/>
        <v>0</v>
      </c>
      <c r="H126" s="59">
        <f t="shared" si="2"/>
        <v>0</v>
      </c>
    </row>
    <row r="127" spans="2:10" x14ac:dyDescent="0.3">
      <c r="B127" s="50">
        <f>'plan kont'!B127</f>
        <v>751</v>
      </c>
      <c r="C127" s="60">
        <f>SUMIFS(dekrety!$E$3:$E$93,dekrety!$C$3:$C$93,B127,dekrety!$B$3:$B$93,"BO")</f>
        <v>0</v>
      </c>
      <c r="D127" s="60">
        <f>SUMIFS(dekrety!$F$3:$F$93,dekrety!$C$3:$C$93,B127,dekrety!$B$3:$B$93,"BO")</f>
        <v>0</v>
      </c>
      <c r="E127" s="60">
        <f>SUMIFS(dekrety!$E$3:$E$93,dekrety!$C$3:$C$93,B127,dekrety!$B$3:$B$93,"&lt;&gt;BO")</f>
        <v>0</v>
      </c>
      <c r="F127" s="60">
        <f>SUMIFS(dekrety!$F$3:$F$93,dekrety!$C$3:$C$93,B127,dekrety!$B$3:$B$93,"&lt;&gt;BO")</f>
        <v>0</v>
      </c>
      <c r="G127" s="59">
        <f t="shared" ref="G127:G139" si="48">IF((E127+C127)&gt;(F127+D127),(E127+C127)-(F127+D127),0)</f>
        <v>0</v>
      </c>
      <c r="H127" s="59">
        <f t="shared" ref="H127:H139" si="49">IF((F127+D127)&gt;(E127+C127),(F127+D127)-(E127+C127),0)</f>
        <v>0</v>
      </c>
    </row>
    <row r="128" spans="2:10" x14ac:dyDescent="0.3">
      <c r="B128" s="50">
        <f>'plan kont'!B128</f>
        <v>755</v>
      </c>
      <c r="C128" s="60">
        <f>SUMIFS(dekrety!$E$3:$E$93,dekrety!$C$3:$C$93,B128,dekrety!$B$3:$B$93,"BO")</f>
        <v>0</v>
      </c>
      <c r="D128" s="60">
        <f>SUMIFS(dekrety!$F$3:$F$93,dekrety!$C$3:$C$93,B128,dekrety!$B$3:$B$93,"BO")</f>
        <v>0</v>
      </c>
      <c r="E128" s="60">
        <f>SUMIFS(dekrety!$E$3:$E$93,dekrety!$C$3:$C$93,B128,dekrety!$B$3:$B$93,"&lt;&gt;BO")</f>
        <v>0</v>
      </c>
      <c r="F128" s="60">
        <f>SUMIFS(dekrety!$F$3:$F$93,dekrety!$C$3:$C$93,B128,dekrety!$B$3:$B$93,"&lt;&gt;BO")</f>
        <v>0</v>
      </c>
      <c r="G128" s="59">
        <f t="shared" si="48"/>
        <v>0</v>
      </c>
      <c r="H128" s="59">
        <f t="shared" si="49"/>
        <v>0</v>
      </c>
    </row>
    <row r="129" spans="2:10" x14ac:dyDescent="0.3">
      <c r="B129" s="50">
        <f>'plan kont'!B129</f>
        <v>761</v>
      </c>
      <c r="C129" s="60">
        <f>SUMIFS(dekrety!$E$3:$E$93,dekrety!$C$3:$C$93,B129,dekrety!$B$3:$B$93,"BO")</f>
        <v>0</v>
      </c>
      <c r="D129" s="60">
        <f>SUMIFS(dekrety!$F$3:$F$93,dekrety!$C$3:$C$93,B129,dekrety!$B$3:$B$93,"BO")</f>
        <v>0</v>
      </c>
      <c r="E129" s="60">
        <f>SUMIFS(dekrety!$E$3:$E$93,dekrety!$C$3:$C$93,B129,dekrety!$B$3:$B$93,"&lt;&gt;BO")</f>
        <v>0</v>
      </c>
      <c r="F129" s="60">
        <f>SUMIFS(dekrety!$F$3:$F$93,dekrety!$C$3:$C$93,B129,dekrety!$B$3:$B$93,"&lt;&gt;BO")</f>
        <v>0</v>
      </c>
      <c r="G129" s="59">
        <f t="shared" si="48"/>
        <v>0</v>
      </c>
      <c r="H129" s="59">
        <f t="shared" si="49"/>
        <v>0</v>
      </c>
    </row>
    <row r="130" spans="2:10" x14ac:dyDescent="0.3">
      <c r="B130" s="50">
        <f>'plan kont'!B130</f>
        <v>765</v>
      </c>
      <c r="C130" s="60">
        <f>SUMIFS(dekrety!$E$3:$E$93,dekrety!$C$3:$C$93,B130,dekrety!$B$3:$B$93,"BO")</f>
        <v>0</v>
      </c>
      <c r="D130" s="60">
        <f>SUMIFS(dekrety!$F$3:$F$93,dekrety!$C$3:$C$93,B130,dekrety!$B$3:$B$93,"BO")</f>
        <v>0</v>
      </c>
      <c r="E130" s="60">
        <f>SUMIFS(dekrety!$E$3:$E$93,dekrety!$C$3:$C$93,B130,dekrety!$B$3:$B$93,"&lt;&gt;BO")</f>
        <v>0</v>
      </c>
      <c r="F130" s="60">
        <f>SUMIFS(dekrety!$F$3:$F$93,dekrety!$C$3:$C$93,B130,dekrety!$B$3:$B$93,"&lt;&gt;BO")</f>
        <v>0</v>
      </c>
      <c r="G130" s="59">
        <f t="shared" si="48"/>
        <v>0</v>
      </c>
      <c r="H130" s="59">
        <f t="shared" si="49"/>
        <v>0</v>
      </c>
    </row>
    <row r="131" spans="2:10" x14ac:dyDescent="0.3">
      <c r="B131" s="50">
        <f>'plan kont'!B131</f>
        <v>771</v>
      </c>
      <c r="C131" s="60">
        <f>SUMIFS(dekrety!$E$3:$E$93,dekrety!$C$3:$C$93,B131,dekrety!$B$3:$B$93,"BO")</f>
        <v>0</v>
      </c>
      <c r="D131" s="60">
        <f>SUMIFS(dekrety!$F$3:$F$93,dekrety!$C$3:$C$93,B131,dekrety!$B$3:$B$93,"BO")</f>
        <v>0</v>
      </c>
      <c r="E131" s="60">
        <f>SUMIFS(dekrety!$E$3:$E$93,dekrety!$C$3:$C$93,B131,dekrety!$B$3:$B$93,"&lt;&gt;BO")</f>
        <v>0</v>
      </c>
      <c r="F131" s="60">
        <f>SUMIFS(dekrety!$F$3:$F$93,dekrety!$C$3:$C$93,B131,dekrety!$B$3:$B$93,"&lt;&gt;BO")</f>
        <v>0</v>
      </c>
      <c r="G131" s="59">
        <f t="shared" si="48"/>
        <v>0</v>
      </c>
      <c r="H131" s="59">
        <f t="shared" si="49"/>
        <v>0</v>
      </c>
    </row>
    <row r="132" spans="2:10" x14ac:dyDescent="0.3">
      <c r="B132" s="50">
        <f>'plan kont'!B132</f>
        <v>775</v>
      </c>
      <c r="C132" s="60">
        <f>SUMIFS(dekrety!$E$3:$E$93,dekrety!$C$3:$C$93,B132,dekrety!$B$3:$B$93,"BO")</f>
        <v>0</v>
      </c>
      <c r="D132" s="60">
        <f>SUMIFS(dekrety!$F$3:$F$93,dekrety!$C$3:$C$93,B132,dekrety!$B$3:$B$93,"BO")</f>
        <v>0</v>
      </c>
      <c r="E132" s="60">
        <f>SUMIFS(dekrety!$E$3:$E$93,dekrety!$C$3:$C$93,B132,dekrety!$B$3:$B$93,"&lt;&gt;BO")</f>
        <v>0</v>
      </c>
      <c r="F132" s="60">
        <f>SUMIFS(dekrety!$F$3:$F$93,dekrety!$C$3:$C$93,B132,dekrety!$B$3:$B$93,"&lt;&gt;BO")</f>
        <v>0</v>
      </c>
      <c r="G132" s="59">
        <f t="shared" si="48"/>
        <v>0</v>
      </c>
      <c r="H132" s="59">
        <f t="shared" si="49"/>
        <v>0</v>
      </c>
    </row>
    <row r="133" spans="2:10" x14ac:dyDescent="0.3">
      <c r="B133" s="50">
        <f>'plan kont'!B133</f>
        <v>800</v>
      </c>
      <c r="C133" s="60">
        <f>SUMIFS(dekrety!$E$3:$E$93,dekrety!$C$3:$C$93,B133,dekrety!$B$3:$B$93,"BO")</f>
        <v>0</v>
      </c>
      <c r="D133" s="60">
        <f>SUMIFS(dekrety!$F$3:$F$93,dekrety!$C$3:$C$93,B133,dekrety!$B$3:$B$93,"BO")</f>
        <v>0</v>
      </c>
      <c r="E133" s="60">
        <f>SUMIFS(dekrety!$E$3:$E$93,dekrety!$C$3:$C$93,B133,dekrety!$B$3:$B$93,"&lt;&gt;BO")</f>
        <v>0</v>
      </c>
      <c r="F133" s="60">
        <f>SUMIFS(dekrety!$F$3:$F$93,dekrety!$C$3:$C$93,B133,dekrety!$B$3:$B$93,"&lt;&gt;BO")</f>
        <v>0</v>
      </c>
      <c r="G133" s="59">
        <f t="shared" si="48"/>
        <v>0</v>
      </c>
      <c r="H133" s="59">
        <f t="shared" si="49"/>
        <v>0</v>
      </c>
    </row>
    <row r="134" spans="2:10" x14ac:dyDescent="0.3">
      <c r="B134" s="50">
        <f>'plan kont'!B134</f>
        <v>810</v>
      </c>
      <c r="C134" s="60">
        <f>SUMIFS(dekrety!$E$3:$E$93,dekrety!$C$3:$C$93,B134,dekrety!$B$3:$B$93,"BO")</f>
        <v>0</v>
      </c>
      <c r="D134" s="60">
        <f>SUMIFS(dekrety!$F$3:$F$93,dekrety!$C$3:$C$93,B134,dekrety!$B$3:$B$93,"BO")</f>
        <v>0</v>
      </c>
      <c r="E134" s="60">
        <f>SUMIFS(dekrety!$E$3:$E$93,dekrety!$C$3:$C$93,B134,dekrety!$B$3:$B$93,"&lt;&gt;BO")</f>
        <v>0</v>
      </c>
      <c r="F134" s="60">
        <f>SUMIFS(dekrety!$F$3:$F$93,dekrety!$C$3:$C$93,B134,dekrety!$B$3:$B$93,"&lt;&gt;BO")</f>
        <v>0</v>
      </c>
      <c r="G134" s="59">
        <f t="shared" si="48"/>
        <v>0</v>
      </c>
      <c r="H134" s="59">
        <f t="shared" si="49"/>
        <v>0</v>
      </c>
      <c r="J134" s="38"/>
    </row>
    <row r="135" spans="2:10" x14ac:dyDescent="0.3">
      <c r="B135" s="50">
        <f>'plan kont'!B135</f>
        <v>820</v>
      </c>
      <c r="C135" s="60">
        <f>SUMIFS(dekrety!$E$3:$E$93,dekrety!$C$3:$C$93,B135,dekrety!$B$3:$B$93,"BO")</f>
        <v>0</v>
      </c>
      <c r="D135" s="60">
        <f>SUMIFS(dekrety!$F$3:$F$93,dekrety!$C$3:$C$93,B135,dekrety!$B$3:$B$93,"BO")</f>
        <v>0</v>
      </c>
      <c r="E135" s="60">
        <f>SUMIFS(dekrety!$E$3:$E$93,dekrety!$C$3:$C$93,B135,dekrety!$B$3:$B$93,"&lt;&gt;BO")</f>
        <v>0</v>
      </c>
      <c r="F135" s="60">
        <f>SUMIFS(dekrety!$F$3:$F$93,dekrety!$C$3:$C$93,B135,dekrety!$B$3:$B$93,"&lt;&gt;BO")</f>
        <v>0</v>
      </c>
      <c r="G135" s="59">
        <f t="shared" si="48"/>
        <v>0</v>
      </c>
      <c r="H135" s="59">
        <f t="shared" si="49"/>
        <v>0</v>
      </c>
    </row>
    <row r="136" spans="2:10" x14ac:dyDescent="0.3">
      <c r="B136" s="50">
        <f>'plan kont'!B136</f>
        <v>830</v>
      </c>
      <c r="C136" s="60">
        <f>SUMIFS(dekrety!$E$3:$E$93,dekrety!$C$3:$C$93,B136,dekrety!$B$3:$B$93,"BO")</f>
        <v>0</v>
      </c>
      <c r="D136" s="60">
        <f>SUMIFS(dekrety!$F$3:$F$93,dekrety!$C$3:$C$93,B136,dekrety!$B$3:$B$93,"BO")</f>
        <v>0</v>
      </c>
      <c r="E136" s="60">
        <f>SUMIFS(dekrety!$E$3:$E$93,dekrety!$C$3:$C$93,B136,dekrety!$B$3:$B$93,"&lt;&gt;BO")</f>
        <v>0</v>
      </c>
      <c r="F136" s="60">
        <f>SUMIFS(dekrety!$F$3:$F$93,dekrety!$C$3:$C$93,B136,dekrety!$B$3:$B$93,"&lt;&gt;BO")</f>
        <v>0</v>
      </c>
      <c r="G136" s="59">
        <f t="shared" si="48"/>
        <v>0</v>
      </c>
      <c r="H136" s="59">
        <f t="shared" si="49"/>
        <v>0</v>
      </c>
      <c r="J136" s="38"/>
    </row>
    <row r="137" spans="2:10" x14ac:dyDescent="0.3">
      <c r="B137" s="50" t="str">
        <f>'plan kont'!B137</f>
        <v>840</v>
      </c>
      <c r="C137" s="60">
        <f>SUMIFS(dekrety!$E$3:$E$93,dekrety!$C$3:$C$93,B137,dekrety!$B$3:$B$93,"BO")</f>
        <v>0</v>
      </c>
      <c r="D137" s="60">
        <f>SUMIFS(dekrety!$F$3:$F$93,dekrety!$C$3:$C$93,B137,dekrety!$B$3:$B$93,"BO")</f>
        <v>0</v>
      </c>
      <c r="E137" s="60">
        <f>SUMIFS(dekrety!$E$3:$E$93,dekrety!$C$3:$C$93,B137,dekrety!$B$3:$B$93,"&lt;&gt;BO")</f>
        <v>0</v>
      </c>
      <c r="F137" s="60">
        <f>SUMIFS(dekrety!$F$3:$F$93,dekrety!$C$3:$C$93,B137,dekrety!$B$3:$B$93,"&lt;&gt;BO")</f>
        <v>0</v>
      </c>
      <c r="G137" s="59">
        <f t="shared" si="48"/>
        <v>0</v>
      </c>
      <c r="H137" s="59">
        <f t="shared" si="49"/>
        <v>0</v>
      </c>
    </row>
    <row r="138" spans="2:10" x14ac:dyDescent="0.3">
      <c r="B138" s="50" t="str">
        <f>'plan kont'!B138</f>
        <v>860</v>
      </c>
      <c r="C138" s="60">
        <f>SUMIFS(dekrety!$E$3:$E$93,dekrety!$C$3:$C$93,B138,dekrety!$B$3:$B$93,"BO")</f>
        <v>0</v>
      </c>
      <c r="D138" s="60">
        <f>SUMIFS(dekrety!$F$3:$F$93,dekrety!$C$3:$C$93,B138,dekrety!$B$3:$B$93,"BO")</f>
        <v>0</v>
      </c>
      <c r="E138" s="60">
        <f>SUMIFS(dekrety!$E$3:$E$93,dekrety!$C$3:$C$93,B138,dekrety!$B$3:$B$93,"&lt;&gt;BO")</f>
        <v>0</v>
      </c>
      <c r="F138" s="60">
        <f>SUMIFS(dekrety!$F$3:$F$93,dekrety!$C$3:$C$93,B138,dekrety!$B$3:$B$93,"&lt;&gt;BO")</f>
        <v>0</v>
      </c>
      <c r="G138" s="59">
        <f t="shared" si="48"/>
        <v>0</v>
      </c>
      <c r="H138" s="59">
        <f t="shared" si="49"/>
        <v>0</v>
      </c>
      <c r="J138" s="38">
        <f>H140-G140</f>
        <v>0</v>
      </c>
    </row>
    <row r="139" spans="2:10" ht="15" thickBot="1" x14ac:dyDescent="0.35">
      <c r="B139" s="50">
        <f>'plan kont'!B139</f>
        <v>870</v>
      </c>
      <c r="C139" s="60">
        <f>SUMIFS(dekrety!$E$3:$E$93,dekrety!$C$3:$C$93,B139,dekrety!$B$3:$B$93,"BO")</f>
        <v>0</v>
      </c>
      <c r="D139" s="60">
        <f>SUMIFS(dekrety!$F$3:$F$93,dekrety!$C$3:$C$93,B139,dekrety!$B$3:$B$93,"BO")</f>
        <v>0</v>
      </c>
      <c r="E139" s="60">
        <f>SUMIFS(dekrety!$E$3:$E$93,dekrety!$C$3:$C$93,B139,dekrety!$B$3:$B$93,"&lt;&gt;BO")</f>
        <v>0</v>
      </c>
      <c r="F139" s="60">
        <f>SUMIFS(dekrety!$F$3:$F$93,dekrety!$C$3:$C$93,B139,dekrety!$B$3:$B$93,"&lt;&gt;BO")</f>
        <v>0</v>
      </c>
      <c r="G139" s="59">
        <f t="shared" si="48"/>
        <v>0</v>
      </c>
      <c r="H139" s="59">
        <f t="shared" si="49"/>
        <v>0</v>
      </c>
    </row>
    <row r="140" spans="2:10" ht="15" thickBot="1" x14ac:dyDescent="0.35">
      <c r="B140" s="72" t="s">
        <v>3</v>
      </c>
      <c r="C140" s="73">
        <f>C4+C10+C11+C12+C18+C19+C20+C21+C22+C23+C24+C25+C26+C32+C46+C56+C60+C61+C62+C66+C67+C68+C69+C70+C71+C74+C83+C97+C100+C104+C108+C111+C121+C122+C123+C126+C127+C128+C129+C130+C131+C132+C133+C134+C135+C136+C137+C138+C139+C119</f>
        <v>0</v>
      </c>
      <c r="D140" s="73">
        <f>D4+D10+D11+D12+D18+D19+D20+D21+D22+D23+D24+D25+D26+D32+D46+D56+D60+D61+D62+D66+D67+D68+D69+D70+D71+D74+D83+D97+D100+D104+D108+D111+D121+D122+D123+D126+D127+D128+D129+D130+D131+D132+D133+D134+D135+D136+D137+D138+D139+D120</f>
        <v>0</v>
      </c>
      <c r="E140" s="73">
        <f>E4+E10+E11+E12+E18+E19+E20+E21+E22+E23+E24+E25+E26+E32+E46+E56+E60+E61+E62+E66+E67+E68+E69+E70+E71+E74+E83+E97+E100+E104+E108+E111+E121+E122+E123+E126+E127+E128+E129+E130+E131+E132+E133+E134+E135+E136+E137+E138+E139+E120+E117+E116+E115+E114+E113+E119+E118</f>
        <v>0</v>
      </c>
      <c r="F140" s="73">
        <f>F4+F10+F11+F12+F18+F19+F20+F21+F22+F23+F24+F25+F26+F32+F46+F56+F60+F61+F62+F66+F67+F68+F69+F70+F71+F74+F83+F97+F100+F104+F108+F111+F121+F122+F123+F126+F127+F128+F129+F130+F131+F132+F133+F134+F135+F136+F137+F138+F139+F120+F117+F116+F115+F114+F113+F119+F118</f>
        <v>0</v>
      </c>
      <c r="G140" s="73">
        <f>G4+G10+G11+G12+G18+G19+G20+G21+G22+G23+G24+G25+G26+G32+G46+G56+G60+G61+G62+G66+G67+G68+G69+G70+G71+G74+G83+G97+G100+G104+G108+G111+G121+G122+G123+G126+G127+G128+G129+G130+G131+G132+G133+G134+G135+G136+G137+G138+G139+G120+G117+G116+G115+G114+G113+G119</f>
        <v>0</v>
      </c>
      <c r="H140" s="73">
        <f>H4+H10+H11+H12+H18+H19+H20+H21+H22+H23+H24+H25+H26+H32+H46+H56+H60+H61+H62+H66+H67+H68+H69+H70+H71+H74+H83+H97+H100+H104+H108+H111+H121+H122+H123+H126+H127+H128+H129+H130+H131+H132+H133+H134+H135+H136+H137+H138+H139+H120+H117+H116+H115+H114+H113+H119</f>
        <v>0</v>
      </c>
    </row>
    <row r="141" spans="2:10" x14ac:dyDescent="0.3">
      <c r="F141" s="38"/>
    </row>
    <row r="142" spans="2:10" x14ac:dyDescent="0.3">
      <c r="C142" s="38"/>
    </row>
  </sheetData>
  <sheetProtection algorithmName="SHA-512" hashValue="7eVdGQzViJBBVEdXkr/QkPAnZvWaojj9pq0nDDf+DOSP3Ylld7By1ep/t4Lg2sWo5ssbTcy6Afoy401zKBFgKQ==" saltValue="plK4MD91od1SN6MbMNHOvg==" spinCount="100000" sheet="1" objects="1" scenarios="1"/>
  <mergeCells count="1">
    <mergeCell ref="B2:H2"/>
  </mergeCells>
  <conditionalFormatting sqref="I3:J3">
    <cfRule type="cellIs" dxfId="1" priority="3" operator="equal">
      <formula>"błąd"</formula>
    </cfRule>
    <cfRule type="cellIs" dxfId="0" priority="4" operator="equal">
      <formula>"ok"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9"/>
  <sheetViews>
    <sheetView showGridLines="0" workbookViewId="0">
      <selection activeCell="C10" sqref="C10"/>
    </sheetView>
  </sheetViews>
  <sheetFormatPr defaultRowHeight="14.4" x14ac:dyDescent="0.3"/>
  <cols>
    <col min="1" max="1" width="2.33203125" customWidth="1"/>
    <col min="2" max="2" width="9.44140625" style="76" customWidth="1"/>
    <col min="3" max="3" width="44.77734375" customWidth="1"/>
    <col min="7" max="7" width="16.77734375" bestFit="1" customWidth="1"/>
  </cols>
  <sheetData>
    <row r="1" spans="2:3" ht="18" x14ac:dyDescent="0.35">
      <c r="B1" s="94" t="s">
        <v>149</v>
      </c>
      <c r="C1" s="94"/>
    </row>
    <row r="2" spans="2:3" ht="13.8" customHeight="1" thickBot="1" x14ac:dyDescent="0.35">
      <c r="B2" s="53" t="s">
        <v>13</v>
      </c>
      <c r="C2" s="54" t="s">
        <v>14</v>
      </c>
    </row>
    <row r="3" spans="2:3" x14ac:dyDescent="0.3">
      <c r="B3" s="74" t="s">
        <v>94</v>
      </c>
      <c r="C3" s="10" t="s">
        <v>95</v>
      </c>
    </row>
    <row r="4" spans="2:3" x14ac:dyDescent="0.3">
      <c r="B4" s="75" t="s">
        <v>15</v>
      </c>
      <c r="C4" s="9" t="s">
        <v>16</v>
      </c>
    </row>
    <row r="5" spans="2:3" x14ac:dyDescent="0.3">
      <c r="B5" s="75" t="s">
        <v>17</v>
      </c>
      <c r="C5" s="9" t="s">
        <v>18</v>
      </c>
    </row>
    <row r="6" spans="2:3" x14ac:dyDescent="0.3">
      <c r="B6" s="75" t="s">
        <v>19</v>
      </c>
      <c r="C6" s="9" t="s">
        <v>20</v>
      </c>
    </row>
    <row r="7" spans="2:3" x14ac:dyDescent="0.3">
      <c r="B7" s="75" t="s">
        <v>21</v>
      </c>
      <c r="C7" s="9" t="s">
        <v>22</v>
      </c>
    </row>
    <row r="8" spans="2:3" x14ac:dyDescent="0.3">
      <c r="B8" s="75" t="s">
        <v>23</v>
      </c>
      <c r="C8" s="82" t="s">
        <v>24</v>
      </c>
    </row>
    <row r="9" spans="2:3" x14ac:dyDescent="0.3">
      <c r="B9" s="75" t="s">
        <v>87</v>
      </c>
      <c r="C9" s="9" t="s">
        <v>25</v>
      </c>
    </row>
    <row r="10" spans="2:3" x14ac:dyDescent="0.3">
      <c r="B10" s="75" t="s">
        <v>276</v>
      </c>
      <c r="C10" s="83" t="s">
        <v>277</v>
      </c>
    </row>
    <row r="11" spans="2:3" x14ac:dyDescent="0.3">
      <c r="B11" s="75" t="s">
        <v>88</v>
      </c>
      <c r="C11" s="9" t="s">
        <v>26</v>
      </c>
    </row>
    <row r="12" spans="2:3" x14ac:dyDescent="0.3">
      <c r="B12" s="75" t="s">
        <v>96</v>
      </c>
      <c r="C12" s="9" t="s">
        <v>97</v>
      </c>
    </row>
    <row r="13" spans="2:3" x14ac:dyDescent="0.3">
      <c r="B13" s="75" t="s">
        <v>27</v>
      </c>
      <c r="C13" s="9" t="s">
        <v>28</v>
      </c>
    </row>
    <row r="14" spans="2:3" x14ac:dyDescent="0.3">
      <c r="B14" s="75" t="s">
        <v>29</v>
      </c>
      <c r="C14" s="9" t="s">
        <v>30</v>
      </c>
    </row>
    <row r="15" spans="2:3" x14ac:dyDescent="0.3">
      <c r="B15" s="75" t="s">
        <v>31</v>
      </c>
      <c r="C15" s="9" t="s">
        <v>32</v>
      </c>
    </row>
    <row r="16" spans="2:3" x14ac:dyDescent="0.3">
      <c r="B16" s="75" t="s">
        <v>33</v>
      </c>
      <c r="C16" s="9" t="s">
        <v>34</v>
      </c>
    </row>
    <row r="17" spans="2:3" x14ac:dyDescent="0.3">
      <c r="B17" s="75" t="s">
        <v>35</v>
      </c>
      <c r="C17" s="82" t="s">
        <v>36</v>
      </c>
    </row>
    <row r="18" spans="2:3" x14ac:dyDescent="0.3">
      <c r="B18" s="75" t="s">
        <v>89</v>
      </c>
      <c r="C18" s="9" t="s">
        <v>37</v>
      </c>
    </row>
    <row r="19" spans="2:3" x14ac:dyDescent="0.3">
      <c r="B19" s="75">
        <v>100</v>
      </c>
      <c r="C19" s="82" t="s">
        <v>38</v>
      </c>
    </row>
    <row r="20" spans="2:3" x14ac:dyDescent="0.3">
      <c r="B20" s="75" t="s">
        <v>128</v>
      </c>
      <c r="C20" s="36" t="s">
        <v>129</v>
      </c>
    </row>
    <row r="21" spans="2:3" x14ac:dyDescent="0.3">
      <c r="B21" s="75">
        <v>130</v>
      </c>
      <c r="C21" s="82" t="s">
        <v>39</v>
      </c>
    </row>
    <row r="22" spans="2:3" x14ac:dyDescent="0.3">
      <c r="B22" s="75">
        <v>131</v>
      </c>
      <c r="C22" s="42" t="s">
        <v>143</v>
      </c>
    </row>
    <row r="23" spans="2:3" x14ac:dyDescent="0.3">
      <c r="B23" s="75" t="s">
        <v>127</v>
      </c>
      <c r="C23" s="66" t="s">
        <v>226</v>
      </c>
    </row>
    <row r="24" spans="2:3" x14ac:dyDescent="0.3">
      <c r="B24" s="75" t="s">
        <v>131</v>
      </c>
      <c r="C24" s="36" t="s">
        <v>132</v>
      </c>
    </row>
    <row r="25" spans="2:3" x14ac:dyDescent="0.3">
      <c r="B25" s="75">
        <v>149</v>
      </c>
      <c r="C25" s="9" t="s">
        <v>40</v>
      </c>
    </row>
    <row r="26" spans="2:3" x14ac:dyDescent="0.3">
      <c r="B26" s="75">
        <v>201</v>
      </c>
      <c r="C26" s="9" t="s">
        <v>41</v>
      </c>
    </row>
    <row r="27" spans="2:3" x14ac:dyDescent="0.3">
      <c r="B27" s="75" t="s">
        <v>93</v>
      </c>
      <c r="C27" s="36" t="s">
        <v>130</v>
      </c>
    </row>
    <row r="28" spans="2:3" x14ac:dyDescent="0.3">
      <c r="B28" s="75" t="s">
        <v>103</v>
      </c>
      <c r="C28" s="42" t="s">
        <v>144</v>
      </c>
    </row>
    <row r="29" spans="2:3" x14ac:dyDescent="0.3">
      <c r="B29" s="75" t="s">
        <v>104</v>
      </c>
      <c r="C29" s="52" t="s">
        <v>146</v>
      </c>
    </row>
    <row r="30" spans="2:3" x14ac:dyDescent="0.3">
      <c r="B30" s="75" t="s">
        <v>105</v>
      </c>
      <c r="C30" s="52" t="s">
        <v>147</v>
      </c>
    </row>
    <row r="31" spans="2:3" x14ac:dyDescent="0.3">
      <c r="B31" s="75" t="s">
        <v>111</v>
      </c>
      <c r="C31" s="52" t="s">
        <v>148</v>
      </c>
    </row>
    <row r="32" spans="2:3" x14ac:dyDescent="0.3">
      <c r="B32" s="75">
        <v>202</v>
      </c>
      <c r="C32" s="9" t="s">
        <v>42</v>
      </c>
    </row>
    <row r="33" spans="2:3" x14ac:dyDescent="0.3">
      <c r="B33" s="75" t="s">
        <v>106</v>
      </c>
      <c r="C33" s="83" t="s">
        <v>254</v>
      </c>
    </row>
    <row r="34" spans="2:3" x14ac:dyDescent="0.3">
      <c r="B34" s="75" t="s">
        <v>107</v>
      </c>
      <c r="C34" s="83" t="s">
        <v>273</v>
      </c>
    </row>
    <row r="35" spans="2:3" x14ac:dyDescent="0.3">
      <c r="B35" s="75" t="s">
        <v>108</v>
      </c>
      <c r="C35" s="83" t="s">
        <v>253</v>
      </c>
    </row>
    <row r="36" spans="2:3" x14ac:dyDescent="0.3">
      <c r="B36" s="75" t="s">
        <v>109</v>
      </c>
      <c r="C36" s="83" t="s">
        <v>255</v>
      </c>
    </row>
    <row r="37" spans="2:3" x14ac:dyDescent="0.3">
      <c r="B37" s="75" t="s">
        <v>110</v>
      </c>
      <c r="C37" s="83" t="s">
        <v>274</v>
      </c>
    </row>
    <row r="38" spans="2:3" x14ac:dyDescent="0.3">
      <c r="B38" s="75" t="s">
        <v>166</v>
      </c>
      <c r="C38" s="77" t="s">
        <v>242</v>
      </c>
    </row>
    <row r="39" spans="2:3" x14ac:dyDescent="0.3">
      <c r="B39" s="75" t="s">
        <v>169</v>
      </c>
      <c r="C39" s="79" t="s">
        <v>244</v>
      </c>
    </row>
    <row r="40" spans="2:3" x14ac:dyDescent="0.3">
      <c r="B40" s="75" t="s">
        <v>182</v>
      </c>
      <c r="C40" s="62" t="s">
        <v>183</v>
      </c>
    </row>
    <row r="41" spans="2:3" x14ac:dyDescent="0.3">
      <c r="B41" s="75" t="s">
        <v>184</v>
      </c>
      <c r="C41" s="62" t="s">
        <v>185</v>
      </c>
    </row>
    <row r="42" spans="2:3" x14ac:dyDescent="0.3">
      <c r="B42" s="75" t="s">
        <v>186</v>
      </c>
      <c r="C42" s="62" t="s">
        <v>187</v>
      </c>
    </row>
    <row r="43" spans="2:3" x14ac:dyDescent="0.3">
      <c r="B43" s="75" t="s">
        <v>188</v>
      </c>
      <c r="C43" s="62" t="s">
        <v>189</v>
      </c>
    </row>
    <row r="44" spans="2:3" x14ac:dyDescent="0.3">
      <c r="B44" s="75" t="s">
        <v>196</v>
      </c>
      <c r="C44" s="62" t="s">
        <v>197</v>
      </c>
    </row>
    <row r="45" spans="2:3" x14ac:dyDescent="0.3">
      <c r="B45" s="75" t="s">
        <v>213</v>
      </c>
      <c r="C45" s="62" t="s">
        <v>214</v>
      </c>
    </row>
    <row r="46" spans="2:3" x14ac:dyDescent="0.3">
      <c r="B46" s="75">
        <v>220</v>
      </c>
      <c r="C46" s="9" t="s">
        <v>43</v>
      </c>
    </row>
    <row r="47" spans="2:3" x14ac:dyDescent="0.3">
      <c r="B47" s="75" t="s">
        <v>44</v>
      </c>
      <c r="C47" s="9" t="s">
        <v>45</v>
      </c>
    </row>
    <row r="48" spans="2:3" x14ac:dyDescent="0.3">
      <c r="B48" s="75" t="s">
        <v>46</v>
      </c>
      <c r="C48" s="9" t="s">
        <v>47</v>
      </c>
    </row>
    <row r="49" spans="2:3" x14ac:dyDescent="0.3">
      <c r="B49" s="75" t="s">
        <v>100</v>
      </c>
      <c r="C49" s="45" t="s">
        <v>145</v>
      </c>
    </row>
    <row r="50" spans="2:3" x14ac:dyDescent="0.3">
      <c r="B50" s="75" t="s">
        <v>48</v>
      </c>
      <c r="C50" s="9" t="s">
        <v>49</v>
      </c>
    </row>
    <row r="51" spans="2:3" x14ac:dyDescent="0.3">
      <c r="B51" s="75" t="s">
        <v>50</v>
      </c>
      <c r="C51" s="9" t="s">
        <v>51</v>
      </c>
    </row>
    <row r="52" spans="2:3" x14ac:dyDescent="0.3">
      <c r="B52" s="75" t="s">
        <v>52</v>
      </c>
      <c r="C52" s="9" t="s">
        <v>53</v>
      </c>
    </row>
    <row r="53" spans="2:3" x14ac:dyDescent="0.3">
      <c r="B53" s="75" t="s">
        <v>54</v>
      </c>
      <c r="C53" s="9" t="s">
        <v>55</v>
      </c>
    </row>
    <row r="54" spans="2:3" x14ac:dyDescent="0.3">
      <c r="B54" s="75" t="s">
        <v>137</v>
      </c>
      <c r="C54" s="37" t="s">
        <v>138</v>
      </c>
    </row>
    <row r="55" spans="2:3" ht="13.8" customHeight="1" x14ac:dyDescent="0.3">
      <c r="B55" s="75" t="s">
        <v>205</v>
      </c>
      <c r="C55" s="62" t="s">
        <v>206</v>
      </c>
    </row>
    <row r="56" spans="2:3" x14ac:dyDescent="0.3">
      <c r="B56" s="75" t="s">
        <v>101</v>
      </c>
      <c r="C56" s="9" t="s">
        <v>102</v>
      </c>
    </row>
    <row r="57" spans="2:3" x14ac:dyDescent="0.3">
      <c r="B57" s="75" t="s">
        <v>56</v>
      </c>
      <c r="C57" s="9" t="s">
        <v>57</v>
      </c>
    </row>
    <row r="58" spans="2:3" x14ac:dyDescent="0.3">
      <c r="B58" s="75" t="s">
        <v>58</v>
      </c>
      <c r="C58" s="9" t="s">
        <v>59</v>
      </c>
    </row>
    <row r="59" spans="2:3" x14ac:dyDescent="0.3">
      <c r="B59" s="75" t="s">
        <v>258</v>
      </c>
      <c r="C59" s="83" t="s">
        <v>259</v>
      </c>
    </row>
    <row r="60" spans="2:3" x14ac:dyDescent="0.3">
      <c r="B60" s="75">
        <v>224</v>
      </c>
      <c r="C60" s="9" t="s">
        <v>60</v>
      </c>
    </row>
    <row r="61" spans="2:3" x14ac:dyDescent="0.3">
      <c r="B61" s="75">
        <v>230</v>
      </c>
      <c r="C61" s="9" t="s">
        <v>61</v>
      </c>
    </row>
    <row r="62" spans="2:3" x14ac:dyDescent="0.3">
      <c r="B62" s="75">
        <v>234</v>
      </c>
      <c r="C62" s="39" t="s">
        <v>62</v>
      </c>
    </row>
    <row r="63" spans="2:3" x14ac:dyDescent="0.3">
      <c r="B63" s="75" t="s">
        <v>139</v>
      </c>
      <c r="C63" s="39" t="s">
        <v>140</v>
      </c>
    </row>
    <row r="64" spans="2:3" x14ac:dyDescent="0.3">
      <c r="B64" s="75" t="s">
        <v>150</v>
      </c>
      <c r="C64" s="55" t="s">
        <v>152</v>
      </c>
    </row>
    <row r="65" spans="2:3" x14ac:dyDescent="0.3">
      <c r="B65" s="75" t="s">
        <v>151</v>
      </c>
      <c r="C65" s="55" t="s">
        <v>153</v>
      </c>
    </row>
    <row r="66" spans="2:3" x14ac:dyDescent="0.3">
      <c r="B66" s="75" t="s">
        <v>125</v>
      </c>
      <c r="C66" s="36" t="s">
        <v>126</v>
      </c>
    </row>
    <row r="67" spans="2:3" x14ac:dyDescent="0.3">
      <c r="B67" s="75" t="s">
        <v>141</v>
      </c>
      <c r="C67" s="39" t="s">
        <v>142</v>
      </c>
    </row>
    <row r="68" spans="2:3" x14ac:dyDescent="0.3">
      <c r="B68" s="75">
        <v>301</v>
      </c>
      <c r="C68" s="9" t="s">
        <v>63</v>
      </c>
    </row>
    <row r="69" spans="2:3" x14ac:dyDescent="0.3">
      <c r="B69" s="75">
        <v>310</v>
      </c>
      <c r="C69" s="9" t="s">
        <v>64</v>
      </c>
    </row>
    <row r="70" spans="2:3" x14ac:dyDescent="0.3">
      <c r="B70" s="75">
        <v>330</v>
      </c>
      <c r="C70" s="9" t="s">
        <v>65</v>
      </c>
    </row>
    <row r="71" spans="2:3" x14ac:dyDescent="0.3">
      <c r="B71" s="75" t="s">
        <v>115</v>
      </c>
      <c r="C71" s="32" t="s">
        <v>116</v>
      </c>
    </row>
    <row r="72" spans="2:3" x14ac:dyDescent="0.3">
      <c r="B72" s="75">
        <v>401</v>
      </c>
      <c r="C72" s="9" t="s">
        <v>66</v>
      </c>
    </row>
    <row r="73" spans="2:3" x14ac:dyDescent="0.3">
      <c r="B73" s="75" t="s">
        <v>154</v>
      </c>
      <c r="C73" s="62" t="s">
        <v>157</v>
      </c>
    </row>
    <row r="74" spans="2:3" x14ac:dyDescent="0.3">
      <c r="B74" s="75" t="s">
        <v>158</v>
      </c>
      <c r="C74" s="62" t="s">
        <v>159</v>
      </c>
    </row>
    <row r="75" spans="2:3" x14ac:dyDescent="0.3">
      <c r="B75" s="75">
        <v>402</v>
      </c>
      <c r="C75" s="9" t="s">
        <v>67</v>
      </c>
    </row>
    <row r="76" spans="2:3" x14ac:dyDescent="0.3">
      <c r="B76" s="75" t="s">
        <v>155</v>
      </c>
      <c r="C76" s="62" t="s">
        <v>156</v>
      </c>
    </row>
    <row r="77" spans="2:3" x14ac:dyDescent="0.3">
      <c r="B77" s="75" t="s">
        <v>160</v>
      </c>
      <c r="C77" s="62" t="s">
        <v>161</v>
      </c>
    </row>
    <row r="78" spans="2:3" x14ac:dyDescent="0.3">
      <c r="B78" s="75" t="s">
        <v>162</v>
      </c>
      <c r="C78" s="62" t="s">
        <v>163</v>
      </c>
    </row>
    <row r="79" spans="2:3" x14ac:dyDescent="0.3">
      <c r="B79" s="75" t="s">
        <v>164</v>
      </c>
      <c r="C79" s="62" t="s">
        <v>165</v>
      </c>
    </row>
    <row r="80" spans="2:3" x14ac:dyDescent="0.3">
      <c r="B80" s="75" t="s">
        <v>192</v>
      </c>
      <c r="C80" s="62" t="s">
        <v>193</v>
      </c>
    </row>
    <row r="81" spans="2:3" x14ac:dyDescent="0.3">
      <c r="B81" s="75" t="s">
        <v>211</v>
      </c>
      <c r="C81" s="62" t="s">
        <v>212</v>
      </c>
    </row>
    <row r="82" spans="2:3" x14ac:dyDescent="0.3">
      <c r="B82" s="75" t="s">
        <v>216</v>
      </c>
      <c r="C82" s="62" t="s">
        <v>217</v>
      </c>
    </row>
    <row r="83" spans="2:3" x14ac:dyDescent="0.3">
      <c r="B83" s="75" t="s">
        <v>251</v>
      </c>
      <c r="C83" s="83" t="s">
        <v>252</v>
      </c>
    </row>
    <row r="84" spans="2:3" x14ac:dyDescent="0.3">
      <c r="B84" s="75">
        <v>403</v>
      </c>
      <c r="C84" s="9" t="s">
        <v>68</v>
      </c>
    </row>
    <row r="85" spans="2:3" x14ac:dyDescent="0.3">
      <c r="B85" s="75" t="s">
        <v>170</v>
      </c>
      <c r="C85" s="62" t="s">
        <v>171</v>
      </c>
    </row>
    <row r="86" spans="2:3" x14ac:dyDescent="0.3">
      <c r="B86" s="75" t="s">
        <v>172</v>
      </c>
      <c r="C86" s="62" t="s">
        <v>173</v>
      </c>
    </row>
    <row r="87" spans="2:3" x14ac:dyDescent="0.3">
      <c r="B87" s="75" t="s">
        <v>178</v>
      </c>
      <c r="C87" s="62" t="s">
        <v>179</v>
      </c>
    </row>
    <row r="88" spans="2:3" x14ac:dyDescent="0.3">
      <c r="B88" s="75" t="s">
        <v>180</v>
      </c>
      <c r="C88" s="62" t="s">
        <v>181</v>
      </c>
    </row>
    <row r="89" spans="2:3" x14ac:dyDescent="0.3">
      <c r="B89" s="75" t="s">
        <v>195</v>
      </c>
      <c r="C89" s="62" t="s">
        <v>194</v>
      </c>
    </row>
    <row r="90" spans="2:3" x14ac:dyDescent="0.3">
      <c r="B90" s="75" t="s">
        <v>198</v>
      </c>
      <c r="C90" s="62" t="s">
        <v>199</v>
      </c>
    </row>
    <row r="91" spans="2:3" x14ac:dyDescent="0.3">
      <c r="B91" s="75" t="s">
        <v>215</v>
      </c>
      <c r="C91" s="80" t="s">
        <v>245</v>
      </c>
    </row>
    <row r="92" spans="2:3" x14ac:dyDescent="0.3">
      <c r="B92" s="75" t="s">
        <v>218</v>
      </c>
      <c r="C92" s="62" t="s">
        <v>219</v>
      </c>
    </row>
    <row r="93" spans="2:3" x14ac:dyDescent="0.3">
      <c r="B93" s="75" t="s">
        <v>220</v>
      </c>
      <c r="C93" s="62" t="s">
        <v>221</v>
      </c>
    </row>
    <row r="94" spans="2:3" x14ac:dyDescent="0.3">
      <c r="B94" s="75" t="s">
        <v>224</v>
      </c>
      <c r="C94" s="66" t="s">
        <v>225</v>
      </c>
    </row>
    <row r="95" spans="2:3" x14ac:dyDescent="0.3">
      <c r="B95" s="75" t="s">
        <v>231</v>
      </c>
      <c r="C95" s="83" t="s">
        <v>232</v>
      </c>
    </row>
    <row r="96" spans="2:3" x14ac:dyDescent="0.3">
      <c r="B96" s="75" t="s">
        <v>256</v>
      </c>
      <c r="C96" s="83" t="s">
        <v>257</v>
      </c>
    </row>
    <row r="97" spans="2:3" x14ac:dyDescent="0.3">
      <c r="B97" s="75" t="s">
        <v>260</v>
      </c>
      <c r="C97" s="83" t="s">
        <v>261</v>
      </c>
    </row>
    <row r="98" spans="2:3" x14ac:dyDescent="0.3">
      <c r="B98" s="75">
        <v>404</v>
      </c>
      <c r="C98" s="9" t="s">
        <v>69</v>
      </c>
    </row>
    <row r="99" spans="2:3" x14ac:dyDescent="0.3">
      <c r="B99" s="75" t="s">
        <v>174</v>
      </c>
      <c r="C99" s="62" t="s">
        <v>175</v>
      </c>
    </row>
    <row r="100" spans="2:3" x14ac:dyDescent="0.3">
      <c r="B100" s="75" t="s">
        <v>176</v>
      </c>
      <c r="C100" s="62" t="s">
        <v>177</v>
      </c>
    </row>
    <row r="101" spans="2:3" x14ac:dyDescent="0.3">
      <c r="B101" s="75">
        <v>405</v>
      </c>
      <c r="C101" s="9" t="s">
        <v>70</v>
      </c>
    </row>
    <row r="102" spans="2:3" x14ac:dyDescent="0.3">
      <c r="B102" s="75" t="s">
        <v>200</v>
      </c>
      <c r="C102" s="78" t="s">
        <v>243</v>
      </c>
    </row>
    <row r="103" spans="2:3" x14ac:dyDescent="0.3">
      <c r="B103" s="75" t="s">
        <v>201</v>
      </c>
      <c r="C103" s="62" t="s">
        <v>202</v>
      </c>
    </row>
    <row r="104" spans="2:3" x14ac:dyDescent="0.3">
      <c r="B104" s="75" t="s">
        <v>209</v>
      </c>
      <c r="C104" s="62" t="s">
        <v>210</v>
      </c>
    </row>
    <row r="105" spans="2:3" x14ac:dyDescent="0.3">
      <c r="B105" s="75" t="s">
        <v>227</v>
      </c>
      <c r="C105" s="66" t="s">
        <v>228</v>
      </c>
    </row>
    <row r="106" spans="2:3" x14ac:dyDescent="0.3">
      <c r="B106" s="75" t="s">
        <v>133</v>
      </c>
      <c r="C106" s="37" t="s">
        <v>134</v>
      </c>
    </row>
    <row r="107" spans="2:3" x14ac:dyDescent="0.3">
      <c r="B107" s="75" t="s">
        <v>167</v>
      </c>
      <c r="C107" s="62" t="s">
        <v>168</v>
      </c>
    </row>
    <row r="108" spans="2:3" x14ac:dyDescent="0.3">
      <c r="B108" s="75" t="s">
        <v>203</v>
      </c>
      <c r="C108" s="62" t="s">
        <v>204</v>
      </c>
    </row>
    <row r="109" spans="2:3" x14ac:dyDescent="0.3">
      <c r="B109" s="75" t="s">
        <v>207</v>
      </c>
      <c r="C109" s="62" t="s">
        <v>208</v>
      </c>
    </row>
    <row r="110" spans="2:3" x14ac:dyDescent="0.3">
      <c r="B110" s="75">
        <v>407</v>
      </c>
      <c r="C110" s="9" t="s">
        <v>71</v>
      </c>
    </row>
    <row r="111" spans="2:3" x14ac:dyDescent="0.3">
      <c r="B111" s="75">
        <v>408</v>
      </c>
      <c r="C111" s="39" t="s">
        <v>72</v>
      </c>
    </row>
    <row r="112" spans="2:3" x14ac:dyDescent="0.3">
      <c r="B112" s="75" t="s">
        <v>222</v>
      </c>
      <c r="C112" s="62" t="s">
        <v>223</v>
      </c>
    </row>
    <row r="113" spans="2:3" x14ac:dyDescent="0.3">
      <c r="B113" s="75" t="s">
        <v>234</v>
      </c>
      <c r="C113" s="67" t="s">
        <v>237</v>
      </c>
    </row>
    <row r="114" spans="2:3" x14ac:dyDescent="0.3">
      <c r="B114" s="75" t="s">
        <v>233</v>
      </c>
      <c r="C114" s="32" t="s">
        <v>121</v>
      </c>
    </row>
    <row r="115" spans="2:3" x14ac:dyDescent="0.3">
      <c r="B115" s="75" t="s">
        <v>240</v>
      </c>
      <c r="C115" s="67" t="s">
        <v>241</v>
      </c>
    </row>
    <row r="116" spans="2:3" x14ac:dyDescent="0.3">
      <c r="B116" s="75" t="s">
        <v>238</v>
      </c>
      <c r="C116" s="67" t="s">
        <v>239</v>
      </c>
    </row>
    <row r="117" spans="2:3" x14ac:dyDescent="0.3">
      <c r="B117" s="75" t="s">
        <v>235</v>
      </c>
      <c r="C117" s="67" t="s">
        <v>236</v>
      </c>
    </row>
    <row r="118" spans="2:3" x14ac:dyDescent="0.3">
      <c r="B118" s="75" t="s">
        <v>119</v>
      </c>
      <c r="C118" s="32" t="s">
        <v>120</v>
      </c>
    </row>
    <row r="119" spans="2:3" x14ac:dyDescent="0.3">
      <c r="B119" s="75" t="s">
        <v>117</v>
      </c>
      <c r="C119" s="32" t="s">
        <v>118</v>
      </c>
    </row>
    <row r="120" spans="2:3" x14ac:dyDescent="0.3">
      <c r="B120" s="75" t="s">
        <v>229</v>
      </c>
      <c r="C120" s="67" t="s">
        <v>230</v>
      </c>
    </row>
    <row r="121" spans="2:3" x14ac:dyDescent="0.3">
      <c r="B121" s="75">
        <v>640</v>
      </c>
      <c r="C121" s="9" t="s">
        <v>73</v>
      </c>
    </row>
    <row r="122" spans="2:3" x14ac:dyDescent="0.3">
      <c r="B122" s="75">
        <v>641</v>
      </c>
      <c r="C122" s="9" t="s">
        <v>74</v>
      </c>
    </row>
    <row r="123" spans="2:3" x14ac:dyDescent="0.3">
      <c r="B123" s="75">
        <v>701</v>
      </c>
      <c r="C123" s="9" t="s">
        <v>75</v>
      </c>
    </row>
    <row r="124" spans="2:3" x14ac:dyDescent="0.3">
      <c r="B124" s="75" t="s">
        <v>247</v>
      </c>
      <c r="C124" s="83" t="s">
        <v>250</v>
      </c>
    </row>
    <row r="125" spans="2:3" x14ac:dyDescent="0.3">
      <c r="B125" s="75" t="s">
        <v>248</v>
      </c>
      <c r="C125" s="83" t="s">
        <v>249</v>
      </c>
    </row>
    <row r="126" spans="2:3" x14ac:dyDescent="0.3">
      <c r="B126" s="75">
        <v>711</v>
      </c>
      <c r="C126" s="32" t="s">
        <v>122</v>
      </c>
    </row>
    <row r="127" spans="2:3" x14ac:dyDescent="0.3">
      <c r="B127" s="75">
        <v>751</v>
      </c>
      <c r="C127" s="9" t="s">
        <v>76</v>
      </c>
    </row>
    <row r="128" spans="2:3" x14ac:dyDescent="0.3">
      <c r="B128" s="75">
        <v>755</v>
      </c>
      <c r="C128" s="9" t="s">
        <v>77</v>
      </c>
    </row>
    <row r="129" spans="2:3" x14ac:dyDescent="0.3">
      <c r="B129" s="75">
        <v>761</v>
      </c>
      <c r="C129" s="9" t="s">
        <v>78</v>
      </c>
    </row>
    <row r="130" spans="2:3" x14ac:dyDescent="0.3">
      <c r="B130" s="75">
        <v>765</v>
      </c>
      <c r="C130" s="9" t="s">
        <v>79</v>
      </c>
    </row>
    <row r="131" spans="2:3" x14ac:dyDescent="0.3">
      <c r="B131" s="75">
        <v>771</v>
      </c>
      <c r="C131" s="9" t="s">
        <v>80</v>
      </c>
    </row>
    <row r="132" spans="2:3" x14ac:dyDescent="0.3">
      <c r="B132" s="75">
        <v>775</v>
      </c>
      <c r="C132" s="9" t="s">
        <v>81</v>
      </c>
    </row>
    <row r="133" spans="2:3" x14ac:dyDescent="0.3">
      <c r="B133" s="75">
        <v>800</v>
      </c>
      <c r="C133" s="9" t="s">
        <v>82</v>
      </c>
    </row>
    <row r="134" spans="2:3" x14ac:dyDescent="0.3">
      <c r="B134" s="75">
        <v>810</v>
      </c>
      <c r="C134" s="9" t="s">
        <v>83</v>
      </c>
    </row>
    <row r="135" spans="2:3" x14ac:dyDescent="0.3">
      <c r="B135" s="75">
        <v>820</v>
      </c>
      <c r="C135" s="9" t="s">
        <v>84</v>
      </c>
    </row>
    <row r="136" spans="2:3" x14ac:dyDescent="0.3">
      <c r="B136" s="75">
        <v>830</v>
      </c>
      <c r="C136" s="9" t="s">
        <v>85</v>
      </c>
    </row>
    <row r="137" spans="2:3" x14ac:dyDescent="0.3">
      <c r="B137" s="75" t="s">
        <v>135</v>
      </c>
      <c r="C137" s="37" t="s">
        <v>136</v>
      </c>
    </row>
    <row r="138" spans="2:3" x14ac:dyDescent="0.3">
      <c r="B138" s="75" t="s">
        <v>98</v>
      </c>
      <c r="C138" s="9" t="s">
        <v>99</v>
      </c>
    </row>
    <row r="139" spans="2:3" x14ac:dyDescent="0.3">
      <c r="B139" s="75">
        <v>870</v>
      </c>
      <c r="C139" s="9" t="s">
        <v>86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start</vt:lpstr>
      <vt:lpstr>dekrety</vt:lpstr>
      <vt:lpstr>ZOiS</vt:lpstr>
      <vt:lpstr>plan kont</vt:lpstr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2017-04-21T14:59:37Z</dcterms:modified>
</cp:coreProperties>
</file>