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auczanie RAchunkowości\WITRYNA\JPK\KR\"/>
    </mc:Choice>
  </mc:AlternateContent>
  <bookViews>
    <workbookView xWindow="0" yWindow="0" windowWidth="14380" windowHeight="4970"/>
  </bookViews>
  <sheets>
    <sheet name="Start" sheetId="6" r:id="rId1"/>
    <sheet name="Dane" sheetId="1" r:id="rId2"/>
    <sheet name="PK" sheetId="3" r:id="rId3"/>
    <sheet name="ZOiS" sheetId="2" r:id="rId4"/>
    <sheet name="Dziennik" sheetId="4" r:id="rId5"/>
    <sheet name="Zapisy" sheetId="5" r:id="rId6"/>
    <sheet name="Zaliczka" sheetId="8" r:id="rId7"/>
  </sheets>
  <calcPr calcId="171027"/>
  <pivotCaches>
    <pivotCache cacheId="37" r:id="rId8"/>
  </pivotCaches>
</workbook>
</file>

<file path=xl/calcChain.xml><?xml version="1.0" encoding="utf-8"?>
<calcChain xmlns="http://schemas.openxmlformats.org/spreadsheetml/2006/main">
  <c r="H5" i="8" l="1"/>
  <c r="M6" i="8"/>
  <c r="M7" i="8"/>
  <c r="M8" i="8"/>
  <c r="M9" i="8"/>
  <c r="M10" i="8"/>
  <c r="M11" i="8"/>
  <c r="M12" i="8"/>
  <c r="M13" i="8"/>
  <c r="M14" i="8"/>
  <c r="M15" i="8"/>
  <c r="M16" i="8"/>
  <c r="M17" i="8"/>
  <c r="M5" i="8"/>
  <c r="H6" i="8"/>
  <c r="H7" i="8"/>
  <c r="H8" i="8"/>
  <c r="H9" i="8"/>
  <c r="H10" i="8"/>
  <c r="H11" i="8"/>
  <c r="H12" i="8"/>
  <c r="H13" i="8"/>
  <c r="H14" i="8"/>
  <c r="H15" i="8"/>
  <c r="H16" i="8"/>
  <c r="H17" i="8"/>
  <c r="O14" i="8"/>
  <c r="C6" i="8"/>
  <c r="C7" i="8"/>
  <c r="C8" i="8"/>
  <c r="C9" i="8"/>
  <c r="C10" i="8"/>
  <c r="C11" i="8"/>
  <c r="C12" i="8"/>
  <c r="C13" i="8"/>
  <c r="C14" i="8"/>
  <c r="C15" i="8"/>
  <c r="C5" i="8"/>
  <c r="C1" i="8"/>
  <c r="B1" i="8"/>
  <c r="C18" i="8" l="1"/>
  <c r="K18" i="8"/>
  <c r="H18" i="8"/>
  <c r="M3" i="5"/>
  <c r="N3" i="5" s="1"/>
  <c r="M4" i="5"/>
  <c r="N4" i="5" s="1"/>
  <c r="M5" i="5"/>
  <c r="N5" i="5" s="1"/>
  <c r="M6" i="5"/>
  <c r="N6" i="5" s="1"/>
  <c r="M7" i="5"/>
  <c r="N7" i="5" s="1"/>
  <c r="M8" i="5"/>
  <c r="N8" i="5" s="1"/>
  <c r="M9" i="5"/>
  <c r="N9" i="5" s="1"/>
  <c r="M10" i="5"/>
  <c r="N10" i="5" s="1"/>
  <c r="M11" i="5"/>
  <c r="N11" i="5" s="1"/>
  <c r="M12" i="5"/>
  <c r="N12" i="5" s="1"/>
  <c r="M13" i="5"/>
  <c r="N13" i="5" s="1"/>
  <c r="M14" i="5"/>
  <c r="N14" i="5" s="1"/>
  <c r="M15" i="5"/>
  <c r="N15" i="5" s="1"/>
  <c r="M16" i="5"/>
  <c r="N16" i="5" s="1"/>
  <c r="M17" i="5"/>
  <c r="N17" i="5" s="1"/>
  <c r="M18" i="5"/>
  <c r="N18" i="5" s="1"/>
  <c r="M19" i="5"/>
  <c r="N19" i="5" s="1"/>
  <c r="M20" i="5"/>
  <c r="N20" i="5" s="1"/>
  <c r="M21" i="5"/>
  <c r="N21" i="5" s="1"/>
  <c r="M22" i="5"/>
  <c r="M23" i="5"/>
  <c r="M24" i="5"/>
  <c r="M25" i="5"/>
  <c r="M26" i="5"/>
  <c r="M27" i="5"/>
  <c r="M28" i="5"/>
  <c r="M29" i="5"/>
  <c r="M30" i="5"/>
  <c r="M31" i="5"/>
  <c r="M32" i="5"/>
  <c r="M33" i="5"/>
  <c r="M2" i="5"/>
  <c r="N2" i="5" s="1"/>
  <c r="K1" i="8" l="1"/>
  <c r="F1" i="8"/>
  <c r="N18" i="8"/>
  <c r="L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3" i="4"/>
  <c r="M12" i="2"/>
  <c r="M11" i="2"/>
  <c r="M10" i="2"/>
  <c r="M9" i="2"/>
  <c r="M8" i="2"/>
  <c r="M7" i="2"/>
  <c r="L2" i="4"/>
  <c r="N13" i="2" l="1"/>
</calcChain>
</file>

<file path=xl/connections.xml><?xml version="1.0" encoding="utf-8"?>
<connections xmlns="http://schemas.openxmlformats.org/spreadsheetml/2006/main">
  <connection id="1" name="styczen" type="4" refreshedVersion="0" background="1">
    <webPr xml="1" sourceData="1" url="F:\Nauczanie RAchunkowości\WITRYNA\JPK\KR\grudzien12.xml" htmlTables="1" htmlFormat="all"/>
  </connection>
</connections>
</file>

<file path=xl/sharedStrings.xml><?xml version="1.0" encoding="utf-8"?>
<sst xmlns="http://schemas.openxmlformats.org/spreadsheetml/2006/main" count="2199" uniqueCount="287">
  <si>
    <t>ns1:KodFormularza</t>
  </si>
  <si>
    <t>kodSystemowy</t>
  </si>
  <si>
    <t>wersjaSchemy</t>
  </si>
  <si>
    <t>ns1:WariantFormularza</t>
  </si>
  <si>
    <t>ns1:CelZlozenia</t>
  </si>
  <si>
    <t>ns1:DataWytworzeniaJPK</t>
  </si>
  <si>
    <t>ns1:DataOd</t>
  </si>
  <si>
    <t>ns1:DataDo</t>
  </si>
  <si>
    <t>ns1:DomyslnyKodWaluty</t>
  </si>
  <si>
    <t>ns1:KodUrzedu</t>
  </si>
  <si>
    <t>ns2:NIP</t>
  </si>
  <si>
    <t>ns2:PelnaNazwa</t>
  </si>
  <si>
    <t>ns2:KodKraju</t>
  </si>
  <si>
    <t>ns2:Wojewodztwo</t>
  </si>
  <si>
    <t>ns2:Powiat</t>
  </si>
  <si>
    <t>ns2:Gmina</t>
  </si>
  <si>
    <t>ns2:NrDomu</t>
  </si>
  <si>
    <t>ns2:Miejscowosc</t>
  </si>
  <si>
    <t>ns2:KodPocztowy</t>
  </si>
  <si>
    <t>ns2:Poczta</t>
  </si>
  <si>
    <t>typ</t>
  </si>
  <si>
    <t>ns1:KodKonta</t>
  </si>
  <si>
    <t>ns1:OpisKonta</t>
  </si>
  <si>
    <t>ns1:TypKonta</t>
  </si>
  <si>
    <t>ns1:KodZespolu</t>
  </si>
  <si>
    <t>ns1:OpisZespolu</t>
  </si>
  <si>
    <t>ns1:KodKategorii</t>
  </si>
  <si>
    <t>ns1:OpisKategorii</t>
  </si>
  <si>
    <t>ns1:OpisPodkategorii</t>
  </si>
  <si>
    <t>ns1:BilansOtwarciaWinien</t>
  </si>
  <si>
    <t>ns1:BilansOtwarciaMa</t>
  </si>
  <si>
    <t>ns1:ObrotyWinien</t>
  </si>
  <si>
    <t>ns1:ObrotyMa</t>
  </si>
  <si>
    <t>ns1:ObrotyWinienNarast</t>
  </si>
  <si>
    <t>ns1:ObrotyMaNarast</t>
  </si>
  <si>
    <t>ns1:SaldoWinien</t>
  </si>
  <si>
    <t>ns1:SaldoMa</t>
  </si>
  <si>
    <t>ns1:KodPodkategorii</t>
  </si>
  <si>
    <t>ns1:LpZapisuDziennika</t>
  </si>
  <si>
    <t>ns1:NrZapisuDziennika</t>
  </si>
  <si>
    <t>ns1:OpisDziennika</t>
  </si>
  <si>
    <t>ns1:NrDowoduKsiegowego</t>
  </si>
  <si>
    <t>ns1:RodzajDowodu</t>
  </si>
  <si>
    <t>ns1:DataOperacji</t>
  </si>
  <si>
    <t>ns1:DataDowodu</t>
  </si>
  <si>
    <t>ns1:DataKsiegowania</t>
  </si>
  <si>
    <t>ns1:KodOperatora</t>
  </si>
  <si>
    <t>ns1:OpisOperacji</t>
  </si>
  <si>
    <t>ns1:DziennikKwotaOperacji</t>
  </si>
  <si>
    <t>ns1:LiczbaWierszyDziennika</t>
  </si>
  <si>
    <t>ns1:SumaKwotOperacji</t>
  </si>
  <si>
    <t>ns1:LpZapisu</t>
  </si>
  <si>
    <t>ns1:NrZapisu</t>
  </si>
  <si>
    <t>ns1:KodKontaWinien</t>
  </si>
  <si>
    <t>ns1:KwotaWinien</t>
  </si>
  <si>
    <t>ns1:KwotaWinienWaluta</t>
  </si>
  <si>
    <t>ns1:KodWalutyWinien</t>
  </si>
  <si>
    <t>ns1:OpisZapisuWinien</t>
  </si>
  <si>
    <t>ns1:KodKontaMa</t>
  </si>
  <si>
    <t>ns1:KwotaMa</t>
  </si>
  <si>
    <t>ns1:KwotaMaWaluta</t>
  </si>
  <si>
    <t>ns1:KodWalutyMa</t>
  </si>
  <si>
    <t>ns1:OpisZapisuMa</t>
  </si>
  <si>
    <t>ns1:LiczbaWierszyKontoZapisj</t>
  </si>
  <si>
    <t>ns1:SumaWinien</t>
  </si>
  <si>
    <t>ns1:SumaMa</t>
  </si>
  <si>
    <t>typ2</t>
  </si>
  <si>
    <t>typ3</t>
  </si>
  <si>
    <t>JPK_KR</t>
  </si>
  <si>
    <t>JPK_KR (1)</t>
  </si>
  <si>
    <t>1-0</t>
  </si>
  <si>
    <t>PLN</t>
  </si>
  <si>
    <t>Pierwsza Sp. z o.o.</t>
  </si>
  <si>
    <t>PL</t>
  </si>
  <si>
    <t>BRAK</t>
  </si>
  <si>
    <t>G</t>
  </si>
  <si>
    <t>101</t>
  </si>
  <si>
    <t>133</t>
  </si>
  <si>
    <t>134</t>
  </si>
  <si>
    <t>149</t>
  </si>
  <si>
    <t>203-3-1-2</t>
  </si>
  <si>
    <t>203-3-1-3</t>
  </si>
  <si>
    <t>203-3-1-4</t>
  </si>
  <si>
    <t>203-3-1-6</t>
  </si>
  <si>
    <t>204-3-1-5</t>
  </si>
  <si>
    <t>204-3-1-7</t>
  </si>
  <si>
    <t>204-3-1-8</t>
  </si>
  <si>
    <t>220-4</t>
  </si>
  <si>
    <t>221-1</t>
  </si>
  <si>
    <t>221-2</t>
  </si>
  <si>
    <t>301-2-3</t>
  </si>
  <si>
    <t>330</t>
  </si>
  <si>
    <t>403-1</t>
  </si>
  <si>
    <t>403-2</t>
  </si>
  <si>
    <t>404-3</t>
  </si>
  <si>
    <t>490</t>
  </si>
  <si>
    <t>550</t>
  </si>
  <si>
    <t>702-2</t>
  </si>
  <si>
    <t>731-2</t>
  </si>
  <si>
    <t>732-2</t>
  </si>
  <si>
    <t>755</t>
  </si>
  <si>
    <t>Kasa walutowa</t>
  </si>
  <si>
    <t>Rachunek walutowy</t>
  </si>
  <si>
    <t>Rachunek walutowy USD</t>
  </si>
  <si>
    <t>Inne inwestycje krótkoterminowe</t>
  </si>
  <si>
    <t>Rozrachunki zagranicz. z odbiorcami z tytułu dostaw i usług/Rozrachunki należności od pozostałych jednostek/Należności od pozostałych jednostek płatne do 12 miesięcy/Odbiorca zagraniczny 1</t>
  </si>
  <si>
    <t>Rozrachunki zagranicz. z odbiorcami z tytułu dostaw i usług/Rozrachunki należności od pozostałych jednostek/Należności od pozostałych jednostek płatne do 12 miesięcy/Odbiorca zagraniczny 2</t>
  </si>
  <si>
    <t>Rozrachunki zagranicz. z odbiorcami z tytułu dostaw i usług/Rozrachunki należności od pozostałych jednostek/Należności od pozostałych jednostek płatne do 12 miesięcy/Odbiorca unijny 1</t>
  </si>
  <si>
    <t>Rozrachunki zagranicz. z odbiorcami z tytułu dostaw i usług/Rozrachunki należności od pozostałych jednostek/Należności od pozostałych jednostek płatne do 12 miesięcy/Odbiorca unijny 2</t>
  </si>
  <si>
    <t>Rozrachunki zagranicz. z dostawcami z tytułu dostaw i usług/Rozrachunki zobowiązań wobec pozostałych jednostek/Zobowiązania wobec pozostałych jednostek płatne do 12 miesięcy/Dostawca zagraniczny</t>
  </si>
  <si>
    <t>Rozrachunki zagranicz. z dostawcami z tytułu dostaw i usług/Rozrachunki zobowiązań wobec pozostałych jednostek/Zobowiązania wobec pozostałych jednostek płatne do 12 miesięcy/Dostawca zagraniczny 2</t>
  </si>
  <si>
    <t>Rozrachunki zagranicz. z dostawcami z tytułu dostaw i usług/Rozrachunki zobowiązań wobec pozostałych jednostek/Zobowiązania wobec pozostałych jednostek płatne do 12 miesięcy/Dostawca unijny 2</t>
  </si>
  <si>
    <t>Rozrachunki publicznoprawne/Urząd Celny</t>
  </si>
  <si>
    <t>Rozrachunki z tytułu VAT/Rozliczenie należnego VAT</t>
  </si>
  <si>
    <t>Rozrachunki z tytułu VAT/Rozliczenie naliczonego VAT</t>
  </si>
  <si>
    <t>Rozliczenie zakupu materiałów /Zakupy od  jednostek powiązanych/Dostawy niefakturowane</t>
  </si>
  <si>
    <t>Towary</t>
  </si>
  <si>
    <t>Usługi obce/Transport</t>
  </si>
  <si>
    <t>Usługi obce/Usługa profesjonalna</t>
  </si>
  <si>
    <t>Podatki i opłaty/cło</t>
  </si>
  <si>
    <t>Rozliczenie kosztów zespołu 4</t>
  </si>
  <si>
    <t>Koszty zarządu</t>
  </si>
  <si>
    <t>Sprzedaż usług działalności podstawowej/Sprzedaż do pozostałych jednostek</t>
  </si>
  <si>
    <t>Sprzedaż towarów/Sprzedaż do pozostałych jednostek</t>
  </si>
  <si>
    <t>Sprzedaż materiałów/Sprzedaż do pozostałych jednostek</t>
  </si>
  <si>
    <t>Różnice kursowe</t>
  </si>
  <si>
    <t>bilansowe</t>
  </si>
  <si>
    <t>wynikowe</t>
  </si>
  <si>
    <t>Środki pieniężne, rachunki bankowe oraz krótkoterminowe aktywa finansowe</t>
  </si>
  <si>
    <t>Rozrachunki i roszczenia</t>
  </si>
  <si>
    <t>Materiały i towary</t>
  </si>
  <si>
    <t>Koszty według rodzajów i ich rozliczenie</t>
  </si>
  <si>
    <t>Koszty według typów działalności i ich rozliczenie</t>
  </si>
  <si>
    <t>Przychody i koszty związane z ich osiąganiem</t>
  </si>
  <si>
    <t>Rozrachunki zagranicz. z odbiorcami z tytułu dostaw i usług</t>
  </si>
  <si>
    <t>Rozrachunki zagranicz. z dostawcami z tytułu dostaw i usług</t>
  </si>
  <si>
    <t>Rozrachunki publicznoprawne</t>
  </si>
  <si>
    <t>Rozrachunki z tytułu VAT</t>
  </si>
  <si>
    <t>Rozliczenie zakupu materiałów</t>
  </si>
  <si>
    <t>Usługi obce</t>
  </si>
  <si>
    <t>Podatki i opłaty</t>
  </si>
  <si>
    <t>Sprzedaż usług działalności podstawowej</t>
  </si>
  <si>
    <t>Sprzedaż towarów</t>
  </si>
  <si>
    <t>Sprzedaż materiałów</t>
  </si>
  <si>
    <t>Odbiorca zagraniczny 1</t>
  </si>
  <si>
    <t>Odbiorca zagraniczny 2</t>
  </si>
  <si>
    <t>Odbiorca unijny 1</t>
  </si>
  <si>
    <t>Odbiorca unijny 2</t>
  </si>
  <si>
    <t>Dostawca zagraniczny</t>
  </si>
  <si>
    <t>Dostawca zagraniczny 2</t>
  </si>
  <si>
    <t>Dostawca unijny 2</t>
  </si>
  <si>
    <t>Urząd Celny</t>
  </si>
  <si>
    <t>Rozliczenie należnego VAT</t>
  </si>
  <si>
    <t>Rozliczenie naliczonego VAT</t>
  </si>
  <si>
    <t>Dostawy niefakturowane</t>
  </si>
  <si>
    <t>Transport</t>
  </si>
  <si>
    <t>Usługa profesjonalna</t>
  </si>
  <si>
    <t>cło</t>
  </si>
  <si>
    <t>Sprzedaż do pozostałych jednostek</t>
  </si>
  <si>
    <t>3-1-2</t>
  </si>
  <si>
    <t>3-1-3</t>
  </si>
  <si>
    <t>3-1-4</t>
  </si>
  <si>
    <t>3-1-6</t>
  </si>
  <si>
    <t>3-1-5</t>
  </si>
  <si>
    <t>3-1-7</t>
  </si>
  <si>
    <t>3-1-8</t>
  </si>
  <si>
    <t>4</t>
  </si>
  <si>
    <t>1</t>
  </si>
  <si>
    <t>2</t>
  </si>
  <si>
    <t>2-3</t>
  </si>
  <si>
    <t>3</t>
  </si>
  <si>
    <t>Admin</t>
  </si>
  <si>
    <t>-</t>
  </si>
  <si>
    <t>Suma końcowa</t>
  </si>
  <si>
    <t>(puste)</t>
  </si>
  <si>
    <t>SumaObrWn</t>
  </si>
  <si>
    <t>SumaObrMa</t>
  </si>
  <si>
    <t>SumaNarastWn</t>
  </si>
  <si>
    <t>SumaNarastMa</t>
  </si>
  <si>
    <t>SumaSaldoWn</t>
  </si>
  <si>
    <t>SumaSaldoMa</t>
  </si>
  <si>
    <t>=SUMA(E:E)</t>
  </si>
  <si>
    <t>=SUMA(F:F)</t>
  </si>
  <si>
    <t>=SUMA(G:G)</t>
  </si>
  <si>
    <t>=SUMA(H:H)</t>
  </si>
  <si>
    <t>=SUMA(I:I)</t>
  </si>
  <si>
    <t>=SUMA(J:J)</t>
  </si>
  <si>
    <t>formuła</t>
  </si>
  <si>
    <t>Suma z ns1:SumaKwotOperacji</t>
  </si>
  <si>
    <t>Zgodność sum</t>
  </si>
  <si>
    <t>chronologia</t>
  </si>
  <si>
    <t xml:space="preserve">suma </t>
  </si>
  <si>
    <t>Suma z ns1:SumaWinien</t>
  </si>
  <si>
    <t>Suma z ns1:SumaMa</t>
  </si>
  <si>
    <t>kurs</t>
  </si>
  <si>
    <t>Data</t>
  </si>
  <si>
    <r>
      <t>Przykładowy arkusz prezentacji struktury</t>
    </r>
    <r>
      <rPr>
        <b/>
        <sz val="28"/>
        <color rgb="FFFF0000"/>
        <rFont val="Calibri"/>
        <family val="2"/>
        <charset val="238"/>
        <scheme val="minor"/>
      </rPr>
      <t xml:space="preserve"> JPK_KR</t>
    </r>
  </si>
  <si>
    <t>autor: Magdalena Chomuszko</t>
  </si>
  <si>
    <r>
      <t xml:space="preserve">Plik do książki </t>
    </r>
    <r>
      <rPr>
        <b/>
        <i/>
        <sz val="11"/>
        <color theme="1"/>
        <rFont val="Calibri"/>
        <family val="2"/>
        <charset val="238"/>
        <scheme val="minor"/>
      </rPr>
      <t>System Informacyjny Rachunkowości a JPK</t>
    </r>
  </si>
  <si>
    <t>Przychody</t>
  </si>
  <si>
    <t>NKUP</t>
  </si>
  <si>
    <t>okres:</t>
  </si>
  <si>
    <t>KUP</t>
  </si>
  <si>
    <t>Konto</t>
  </si>
  <si>
    <t>Kwota</t>
  </si>
  <si>
    <t>zaliczka</t>
  </si>
  <si>
    <t>suma</t>
  </si>
  <si>
    <t>suma kosztów:</t>
  </si>
  <si>
    <t>1-1</t>
  </si>
  <si>
    <t>1-2</t>
  </si>
  <si>
    <t>2-1</t>
  </si>
  <si>
    <t>2-2</t>
  </si>
  <si>
    <t>dane za poprzednie miesiące: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</si>
  <si>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</si>
  <si>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</si>
  <si>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</si>
  <si>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</si>
  <si>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</si>
  <si>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</si>
  <si>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</si>
  <si>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</si>
  <si>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</si>
  <si>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</si>
  <si>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</si>
  <si>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</si>
  <si>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podatek</t>
  </si>
  <si>
    <t>KG</t>
  </si>
  <si>
    <t>KA</t>
  </si>
  <si>
    <t>1*</t>
  </si>
  <si>
    <t>070-4</t>
  </si>
  <si>
    <t>075-3</t>
  </si>
  <si>
    <t>200</t>
  </si>
  <si>
    <t>401-1-1</t>
  </si>
  <si>
    <t>401-1-2</t>
  </si>
  <si>
    <t>401-2-1</t>
  </si>
  <si>
    <t>401-2-2</t>
  </si>
  <si>
    <t>502</t>
  </si>
  <si>
    <t>701-1</t>
  </si>
  <si>
    <t>701-2</t>
  </si>
  <si>
    <t>701-3</t>
  </si>
  <si>
    <t>Umorzenie środków trwałych/Środki transportu</t>
  </si>
  <si>
    <t>Umorzenie wartości niematerialnych i prawnych/Inne wartości niematerialne i prawne</t>
  </si>
  <si>
    <t>Rozrachunki bieżące, nieterminowe</t>
  </si>
  <si>
    <t>Amortyzacja/Amortyzacja środków trwałych/Amortyzacja śr. tw. stanowiąca koszty uzyskania przychodu</t>
  </si>
  <si>
    <t>Amortyzacja/Amortyzacja środków trwałych/Amortyzacja śr. tr. nie stanowiąca kosztów uzyskania prz.</t>
  </si>
  <si>
    <t>Amortyzacja/Amortyzacja wartości niematerialnych i prawnych/Amortyzacja WNIP stanowiąca koszty uzyskania przychodu</t>
  </si>
  <si>
    <t>Amortyzacja/Amortyzacja wartości niematerialnych i prawnych/Amortyzacja WNiP nie stanowiąca kosztów uzyskania przychodu</t>
  </si>
  <si>
    <t>Koszty wydziałowe działalności podstawowej</t>
  </si>
  <si>
    <t>BŁĘDNE KONTO:</t>
  </si>
  <si>
    <t>Aktywa trwałe</t>
  </si>
  <si>
    <t>Umorzenie środków trwałych</t>
  </si>
  <si>
    <t>Umorzenie wartości niematerialnych i prawnych</t>
  </si>
  <si>
    <t>Amortyzacja</t>
  </si>
  <si>
    <t>Środki transportu</t>
  </si>
  <si>
    <t>Inne wartości niematerialne i prawne</t>
  </si>
  <si>
    <t>Amortyzacja śr. tw. stanowiąca koszty uzyskania przychodu</t>
  </si>
  <si>
    <t>Amortyzacja śr. tr. nie stanowiąca kosztów uzyskania prz.</t>
  </si>
  <si>
    <t>Amortyzacja WNIP stanowiąca koszty uzyskania przychodu</t>
  </si>
  <si>
    <t>Amortyzacja WNiP nie stanowiąca kosztów uzyskania przychodu</t>
  </si>
  <si>
    <t>1/12-17/Lp.1</t>
  </si>
  <si>
    <t>2/12-17/Lp.1</t>
  </si>
  <si>
    <t>3/12-17/Lp.1</t>
  </si>
  <si>
    <t>4/12-17/Lp.1</t>
  </si>
  <si>
    <t>5/12-17/Lp.1</t>
  </si>
  <si>
    <t>6/12-17/Lp.1</t>
  </si>
  <si>
    <t>1/12-17/Lp.2</t>
  </si>
  <si>
    <t>1/12-17/Lp.3</t>
  </si>
  <si>
    <t>R.k. tr. EUR FWIU 2 KONIEC ROKU</t>
  </si>
  <si>
    <t>R.k. tr. EUR WBWE 1 KONIEC ROKU</t>
  </si>
  <si>
    <t>R.k. tr. EUR RKW 1 KONIEC ROKU</t>
  </si>
  <si>
    <t>R.k. tr. USD WBWU 1 KONIEC ROKU</t>
  </si>
  <si>
    <t>R.k. KURS 11</t>
  </si>
  <si>
    <t>R.k. KURS 12</t>
  </si>
  <si>
    <t>R.k. KURS 13</t>
  </si>
  <si>
    <t>R.k. KURS 14</t>
  </si>
  <si>
    <t>R.k. KURS 15</t>
  </si>
  <si>
    <t>R.k. KURS 16</t>
  </si>
  <si>
    <t>techniczny</t>
  </si>
  <si>
    <t>amortyzacja za miesiąc grudzień</t>
  </si>
  <si>
    <t>przychody</t>
  </si>
  <si>
    <t>BUFOR/KURS 11/12-17/Lp.1</t>
  </si>
  <si>
    <t>BUFOR/KURS 11/12-17/Lp.2</t>
  </si>
  <si>
    <t>BUFOR/KURS 11/12-17/Lp.3</t>
  </si>
  <si>
    <t>R.k. tr. EUR FWIU          2 KONIEC ROKU</t>
  </si>
  <si>
    <t>R.k. tr. EUR WBWE          1 KONIEC ROKU</t>
  </si>
  <si>
    <t>R.k. tr. EUR RKW           1 KONIEC ROKU</t>
  </si>
  <si>
    <t>R.k. tr. USD WBWU          1 KONIEC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</si>
</sst>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sz val="28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49" fontId="0" fillId="0" borderId="0" xfId="0" applyNumberFormat="1"/>
    <xf numFmtId="22" fontId="0" fillId="0" borderId="0" xfId="0" applyNumberFormat="1"/>
    <xf numFmtId="14" fontId="0" fillId="0" borderId="0" xfId="0" applyNumberFormat="1"/>
    <xf numFmtId="0" fontId="0" fillId="0" borderId="0" xfId="0" pivotButton="1"/>
    <xf numFmtId="0" fontId="0" fillId="0" borderId="1" xfId="0" pivotButton="1" applyBorder="1"/>
    <xf numFmtId="0" fontId="0" fillId="0" borderId="2" xfId="0" pivotButton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pivotButton="1" applyBorder="1"/>
    <xf numFmtId="0" fontId="0" fillId="0" borderId="5" xfId="0" applyBorder="1"/>
    <xf numFmtId="14" fontId="0" fillId="0" borderId="5" xfId="0" applyNumberFormat="1" applyBorder="1" applyAlignment="1">
      <alignment horizontal="left"/>
    </xf>
    <xf numFmtId="0" fontId="0" fillId="0" borderId="0" xfId="0" applyBorder="1"/>
    <xf numFmtId="43" fontId="0" fillId="0" borderId="0" xfId="0" applyNumberFormat="1"/>
    <xf numFmtId="0" fontId="0" fillId="0" borderId="2" xfId="0" applyNumberFormat="1" applyBorder="1"/>
    <xf numFmtId="0" fontId="0" fillId="0" borderId="5" xfId="0" applyNumberFormat="1" applyBorder="1"/>
    <xf numFmtId="0" fontId="1" fillId="0" borderId="8" xfId="0" applyFont="1" applyBorder="1"/>
    <xf numFmtId="49" fontId="0" fillId="0" borderId="9" xfId="0" applyNumberFormat="1" applyBorder="1"/>
    <xf numFmtId="43" fontId="0" fillId="0" borderId="10" xfId="0" applyNumberFormat="1" applyBorder="1"/>
    <xf numFmtId="43" fontId="0" fillId="0" borderId="11" xfId="0" applyNumberFormat="1" applyBorder="1"/>
    <xf numFmtId="43" fontId="0" fillId="0" borderId="12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1" xfId="0" applyNumberFormat="1" applyBorder="1"/>
    <xf numFmtId="14" fontId="0" fillId="0" borderId="4" xfId="0" applyNumberFormat="1" applyBorder="1"/>
    <xf numFmtId="0" fontId="1" fillId="0" borderId="7" xfId="0" applyFont="1" applyBorder="1" applyAlignment="1">
      <alignment horizontal="center"/>
    </xf>
    <xf numFmtId="0" fontId="0" fillId="0" borderId="0" xfId="0" applyNumberFormat="1" applyBorder="1"/>
    <xf numFmtId="43" fontId="0" fillId="0" borderId="7" xfId="0" applyNumberFormat="1" applyBorder="1"/>
    <xf numFmtId="0" fontId="0" fillId="0" borderId="13" xfId="0" applyNumberFormat="1" applyBorder="1"/>
    <xf numFmtId="0" fontId="0" fillId="0" borderId="14" xfId="0" applyNumberFormat="1" applyFill="1" applyBorder="1"/>
    <xf numFmtId="0" fontId="1" fillId="2" borderId="6" xfId="0" applyFont="1" applyFill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0" fillId="0" borderId="15" xfId="0" applyBorder="1"/>
    <xf numFmtId="0" fontId="0" fillId="0" borderId="1" xfId="0" applyNumberFormat="1" applyBorder="1"/>
    <xf numFmtId="0" fontId="0" fillId="0" borderId="15" xfId="0" applyNumberFormat="1" applyBorder="1"/>
    <xf numFmtId="0" fontId="0" fillId="0" borderId="4" xfId="0" applyNumberFormat="1" applyBorder="1"/>
    <xf numFmtId="0" fontId="0" fillId="0" borderId="16" xfId="0" applyNumberFormat="1" applyBorder="1"/>
    <xf numFmtId="164" fontId="0" fillId="0" borderId="0" xfId="0" applyNumberFormat="1"/>
    <xf numFmtId="14" fontId="0" fillId="0" borderId="6" xfId="0" applyNumberFormat="1" applyBorder="1"/>
    <xf numFmtId="164" fontId="0" fillId="0" borderId="6" xfId="0" applyNumberFormat="1" applyBorder="1"/>
    <xf numFmtId="164" fontId="0" fillId="0" borderId="17" xfId="0" applyNumberFormat="1" applyBorder="1"/>
    <xf numFmtId="14" fontId="0" fillId="0" borderId="17" xfId="0" applyNumberFormat="1" applyBorder="1"/>
    <xf numFmtId="164" fontId="1" fillId="2" borderId="18" xfId="0" applyNumberFormat="1" applyFont="1" applyFill="1" applyBorder="1" applyAlignment="1">
      <alignment horizontal="center"/>
    </xf>
    <xf numFmtId="14" fontId="1" fillId="2" borderId="19" xfId="0" applyNumberFormat="1" applyFont="1" applyFill="1" applyBorder="1" applyAlignment="1">
      <alignment horizontal="center"/>
    </xf>
    <xf numFmtId="0" fontId="2" fillId="0" borderId="0" xfId="0" applyFont="1"/>
    <xf numFmtId="0" fontId="1" fillId="2" borderId="18" xfId="0" applyFont="1" applyFill="1" applyBorder="1"/>
    <xf numFmtId="0" fontId="1" fillId="0" borderId="0" xfId="0" applyFont="1"/>
    <xf numFmtId="43" fontId="0" fillId="0" borderId="6" xfId="0" applyNumberFormat="1" applyBorder="1"/>
    <xf numFmtId="0" fontId="0" fillId="0" borderId="9" xfId="0" applyBorder="1"/>
    <xf numFmtId="0" fontId="0" fillId="0" borderId="26" xfId="0" applyBorder="1"/>
    <xf numFmtId="43" fontId="0" fillId="0" borderId="17" xfId="0" applyNumberForma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7" xfId="0" applyBorder="1"/>
    <xf numFmtId="43" fontId="0" fillId="0" borderId="28" xfId="0" applyNumberFormat="1" applyBorder="1"/>
    <xf numFmtId="43" fontId="1" fillId="2" borderId="19" xfId="0" applyNumberFormat="1" applyFont="1" applyFill="1" applyBorder="1"/>
    <xf numFmtId="0" fontId="1" fillId="0" borderId="18" xfId="0" applyFont="1" applyBorder="1"/>
    <xf numFmtId="43" fontId="1" fillId="0" borderId="19" xfId="0" applyNumberFormat="1" applyFont="1" applyBorder="1"/>
    <xf numFmtId="0" fontId="5" fillId="0" borderId="0" xfId="0" applyFont="1"/>
    <xf numFmtId="43" fontId="5" fillId="0" borderId="0" xfId="0" applyNumberFormat="1" applyFont="1"/>
    <xf numFmtId="14" fontId="6" fillId="2" borderId="18" xfId="0" applyNumberFormat="1" applyFont="1" applyFill="1" applyBorder="1"/>
    <xf numFmtId="14" fontId="6" fillId="2" borderId="19" xfId="0" applyNumberFormat="1" applyFont="1" applyFill="1" applyBorder="1"/>
    <xf numFmtId="0" fontId="0" fillId="0" borderId="29" xfId="0" applyBorder="1"/>
    <xf numFmtId="0" fontId="1" fillId="0" borderId="30" xfId="0" applyFont="1" applyBorder="1"/>
    <xf numFmtId="0" fontId="0" fillId="0" borderId="31" xfId="0" applyBorder="1"/>
    <xf numFmtId="43" fontId="0" fillId="0" borderId="32" xfId="0" applyNumberFormat="1" applyBorder="1"/>
    <xf numFmtId="0" fontId="1" fillId="0" borderId="36" xfId="0" applyFont="1" applyBorder="1" applyAlignment="1">
      <alignment horizontal="center"/>
    </xf>
    <xf numFmtId="49" fontId="0" fillId="0" borderId="27" xfId="0" applyNumberFormat="1" applyBorder="1"/>
    <xf numFmtId="43" fontId="1" fillId="0" borderId="35" xfId="0" applyNumberFormat="1" applyFont="1" applyBorder="1"/>
    <xf numFmtId="49" fontId="0" fillId="0" borderId="28" xfId="0" applyNumberFormat="1" applyBorder="1"/>
    <xf numFmtId="0" fontId="1" fillId="0" borderId="7" xfId="0" applyFont="1" applyBorder="1"/>
    <xf numFmtId="43" fontId="1" fillId="0" borderId="7" xfId="0" applyNumberFormat="1" applyFont="1" applyBorder="1"/>
    <xf numFmtId="0" fontId="5" fillId="2" borderId="22" xfId="0" applyFont="1" applyFill="1" applyBorder="1" applyAlignment="1">
      <alignment horizontal="center" vertical="center" textRotation="255"/>
    </xf>
    <xf numFmtId="0" fontId="5" fillId="2" borderId="23" xfId="0" applyFont="1" applyFill="1" applyBorder="1" applyAlignment="1">
      <alignment horizontal="center" vertical="center" textRotation="255"/>
    </xf>
    <xf numFmtId="0" fontId="5" fillId="2" borderId="24" xfId="0" applyFont="1" applyFill="1" applyBorder="1" applyAlignment="1">
      <alignment horizontal="center" vertical="center" textRotation="255"/>
    </xf>
    <xf numFmtId="0" fontId="7" fillId="2" borderId="22" xfId="0" applyFont="1" applyFill="1" applyBorder="1" applyAlignment="1">
      <alignment horizontal="center" vertical="center" textRotation="255"/>
    </xf>
    <xf numFmtId="0" fontId="7" fillId="2" borderId="23" xfId="0" applyFont="1" applyFill="1" applyBorder="1" applyAlignment="1">
      <alignment horizontal="center" vertical="center" textRotation="255"/>
    </xf>
    <xf numFmtId="0" fontId="7" fillId="2" borderId="24" xfId="0" applyFont="1" applyFill="1" applyBorder="1" applyAlignment="1">
      <alignment horizontal="center" vertical="center" textRotation="255"/>
    </xf>
    <xf numFmtId="0" fontId="7" fillId="3" borderId="22" xfId="0" applyFont="1" applyFill="1" applyBorder="1" applyAlignment="1">
      <alignment horizontal="center" vertical="center" textRotation="255"/>
    </xf>
    <xf numFmtId="0" fontId="7" fillId="3" borderId="23" xfId="0" applyFont="1" applyFill="1" applyBorder="1" applyAlignment="1">
      <alignment horizontal="center" vertical="center" textRotation="255"/>
    </xf>
    <xf numFmtId="0" fontId="7" fillId="3" borderId="24" xfId="0" applyFont="1" applyFill="1" applyBorder="1" applyAlignment="1">
      <alignment horizontal="center" vertical="center" textRotation="255"/>
    </xf>
    <xf numFmtId="0" fontId="1" fillId="2" borderId="3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7" xfId="0" applyBorder="1"/>
    <xf numFmtId="0" fontId="0" fillId="0" borderId="13" xfId="0" applyBorder="1"/>
    <xf numFmtId="0" fontId="0" fillId="0" borderId="38" xfId="0" applyNumberFormat="1" applyBorder="1"/>
  </cellXfs>
  <cellStyles count="1">
    <cellStyle name="Normalny" xfId="0" builtinId="0"/>
  </cellStyles>
  <dxfs count="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jpk.mf.gov.pl/wzor/2016/03/09/03091/' xmlns:ns2='http://crd.gov.pl/xml/schematy/dziedzinowe/mf/2016/01/25/eD/DefinicjeTypy/'">
  <Schema ID="Schema1" Namespace="http://crd.gov.pl/xml/schematy/dziedzinowe/mf/2016/01/25/eD/DefinicjeTypy/">
    <xsd:schema xmlns:xsd="http://www.w3.org/2001/XMLSchema" xmlns:ns0="http://crd.gov.pl/xml/schematy/dziedzinowe/mf/2016/01/25/eD/DefinicjeTypy/" xmlns="" targetNamespace="http://crd.gov.pl/xml/schematy/dziedzinowe/mf/2016/01/25/eD/DefinicjeTypy/">
      <xsd:element nillable="true" type="xsd:integer" name="NIP"/>
      <xsd:element nillable="true" type="xsd:string" name="PelnaNazwa"/>
      <xsd:element nillable="true" type="xsd:string" name="KodKraju"/>
      <xsd:element nillable="true" type="xsd:string" name="Wojewodztwo"/>
      <xsd:element nillable="true" type="xsd:string" name="Powiat"/>
      <xsd:element nillable="true" type="xsd:string" name="Gmina"/>
      <xsd:element nillable="true" type="xsd:string" name="NrDomu"/>
      <xsd:element nillable="true" type="xsd:string" name="Miejscowosc"/>
      <xsd:element nillable="true" type="xsd:string" name="KodPocztowy"/>
      <xsd:element nillable="true" type="xsd:string" name="Poczta"/>
    </xsd:schema>
  </Schema>
  <Schema ID="Schema2" SchemaRef="Schema1" Namespace="http://jpk.mf.gov.pl/wzor/2016/03/09/03091/">
    <xsd:schema xmlns:xsd="http://www.w3.org/2001/XMLSchema" xmlns:ns0="http://jpk.mf.gov.pl/wzor/2016/03/09/03091/" xmlns:ns1="http://crd.gov.pl/xml/schematy/dziedzinowe/mf/2016/01/25/eD/DefinicjeTypy/" xmlns="" targetNamespace="http://jpk.mf.gov.pl/wzor/2016/03/09/03091/">
      <xsd:import namespace="http://crd.gov.pl/xml/schematy/dziedzinowe/mf/2016/01/25/eD/DefinicjeTypy/"/>
      <xsd:element nillable="true" name="JPK">
        <xsd:complexType>
          <xsd:sequence minOccurs="0">
            <xsd:element minOccurs="0" nillable="true" name="Naglowek" form="qualified">
              <xsd:complexType>
                <xsd:sequence minOccurs="0">
                  <xsd:element minOccurs="0" nillable="true" name="KodFormularza" form="qualified">
                    <xsd:complexType>
                      <xsd:simpleContent>
                        <xsd:extension base="xsd:string">
                          <xsd:attribute name="kodSystemowy" form="unqualified" type="xsd:string"/>
                          <xsd:attribute name="wersjaSchemy" form="unqualified" type="xsd:string"/>
                        </xsd:extension>
                      </xsd:simpleContent>
                    </xsd:complexType>
                  </xsd:element>
                  <xsd:element minOccurs="0" nillable="true" type="xsd:integer" name="WariantFormularza" form="qualified"/>
                  <xsd:element minOccurs="0" nillable="true" type="xsd:integer" name="CelZlozenia" form="qualified"/>
                  <xsd:element minOccurs="0" nillable="true" type="xsd:dateTime" name="DataWytworzeniaJPK" form="qualified"/>
                  <xsd:element minOccurs="0" nillable="true" type="xsd:date" name="DataOd" form="qualified"/>
                  <xsd:element minOccurs="0" nillable="true" type="xsd:date" name="DataDo" form="qualified"/>
                  <xsd:element minOccurs="0" nillable="true" type="xsd:string" name="DomyslnyKodWaluty" form="qualified"/>
                  <xsd:element minOccurs="0" nillable="true" type="xsd:integer" name="KodUrzedu" form="qualified"/>
                </xsd:sequence>
              </xsd:complexType>
            </xsd:element>
            <xsd:element minOccurs="0" nillable="true" name="Podmiot1" form="qualified">
              <xsd:complexType>
                <xsd:sequence minOccurs="0">
                  <xsd:element minOccurs="0" nillable="true" name="IdentyfikatorPodmiotu" form="qualified">
                    <xsd:complexType>
                      <xsd:sequence minOccurs="0">
                        <xsd:element minOccurs="0" ref="ns1:NIP"/>
                        <xsd:element minOccurs="0" ref="ns1:PelnaNazwa"/>
                      </xsd:sequence>
                    </xsd:complexType>
                  </xsd:element>
                  <xsd:element minOccurs="0" nillable="true" name="AdresPodmiotu" form="qualified">
                    <xsd:complexType>
                      <xsd:sequence minOccurs="0">
                        <xsd:element minOccurs="0" ref="ns1:KodKraju"/>
                        <xsd:element minOccurs="0" ref="ns1:Wojewodztwo"/>
                        <xsd:element minOccurs="0" ref="ns1:Powiat"/>
                        <xsd:element minOccurs="0" ref="ns1:Gmina"/>
                        <xsd:element minOccurs="0" ref="ns1:NrDomu"/>
                        <xsd:element minOccurs="0" ref="ns1:Miejscowosc"/>
                        <xsd:element minOccurs="0" ref="ns1:KodPocztowy"/>
                        <xsd:element minOccurs="0" ref="ns1:Poczta"/>
                      </xsd:sequence>
                    </xsd:complexType>
                  </xsd:element>
                </xsd:sequence>
              </xsd:complexType>
            </xsd:element>
            <xsd:element minOccurs="0" maxOccurs="unbounded" nillable="true" name="ZOiS" form="qualified">
              <xsd:complexType>
                <xsd:all>
                  <xsd:element minOccurs="0" nillable="true" type="xsd:string" name="KodKonta" form="qualified"/>
                  <xsd:element minOccurs="0" nillable="true" type="xsd:string" name="OpisKonta" form="qualified"/>
                  <xsd:element minOccurs="0" nillable="true" type="xsd:string" name="TypKonta" form="qualified"/>
                  <xsd:element minOccurs="0" nillable="true" type="xsd:integer" name="KodZespolu" form="qualified"/>
                  <xsd:element minOccurs="0" nillable="true" type="xsd:string" name="OpisZespolu" form="qualified"/>
                  <xsd:element minOccurs="0" nillable="true" type="xsd:integer" name="KodKategorii" form="qualified"/>
                  <xsd:element minOccurs="0" nillable="true" type="xsd:string" name="OpisKategorii" form="qualified"/>
                  <xsd:element minOccurs="0" nillable="true" type="xsd:string" name="OpisPodkategorii" form="qualified"/>
                  <xsd:element minOccurs="0" nillable="true" type="xsd:integer" name="BilansOtwarciaWinien" form="qualified"/>
                  <xsd:element minOccurs="0" nillable="true" type="xsd:integer" name="BilansOtwarciaMa" form="qualified"/>
                  <xsd:element minOccurs="0" nillable="true" type="xsd:double" name="ObrotyWinien" form="qualified"/>
                  <xsd:element minOccurs="0" nillable="true" type="xsd:double" name="ObrotyMa" form="qualified"/>
                  <xsd:element minOccurs="0" nillable="true" type="xsd:double" name="ObrotyWinienNarast" form="qualified"/>
                  <xsd:element minOccurs="0" nillable="true" type="xsd:double" name="ObrotyMaNarast" form="qualified"/>
                  <xsd:element minOccurs="0" nillable="true" type="xsd:double" name="SaldoWinien" form="qualified"/>
                  <xsd:element minOccurs="0" nillable="true" type="xsd:double" name="SaldoMa" form="qualified"/>
                  <xsd:element minOccurs="0" nillable="true" type="xsd:string" name="KodPodkategorii" form="qualified"/>
                </xsd:all>
                <xsd:attribute name="typ" form="unqualified" type="xsd:string"/>
              </xsd:complexType>
            </xsd:element>
            <xsd:element minOccurs="0" maxOccurs="unbounded" nillable="true" name="Dziennik" form="qualified">
              <xsd:complexType>
                <xsd:sequence minOccurs="0">
                  <xsd:element minOccurs="0" nillable="true" type="xsd:integer" name="LpZapisuDziennika" form="qualified"/>
                  <xsd:element minOccurs="0" nillable="true" type="xsd:string" name="NrZapisuDziennika" form="qualified"/>
                  <xsd:element minOccurs="0" nillable="true" type="xsd:string" name="OpisDziennika" form="qualified"/>
                  <xsd:element minOccurs="0" nillable="true" type="xsd:string" name="NrDowoduKsiegowego" form="qualified"/>
                  <xsd:element minOccurs="0" nillable="true" type="xsd:string" name="RodzajDowodu" form="qualified"/>
                  <xsd:element minOccurs="0" nillable="true" type="xsd:date" name="DataOperacji" form="qualified"/>
                  <xsd:element minOccurs="0" nillable="true" type="xsd:date" name="DataDowodu" form="qualified"/>
                  <xsd:element minOccurs="0" nillable="true" type="xsd:date" name="DataKsiegowania" form="qualified"/>
                  <xsd:element minOccurs="0" nillable="true" type="xsd:string" name="KodOperatora" form="qualified"/>
                  <xsd:element minOccurs="0" nillable="true" type="xsd:string" name="OpisOperacji" form="qualified"/>
                  <xsd:element minOccurs="0" nillable="true" type="xsd:double" name="DziennikKwotaOperacji" form="qualified"/>
                </xsd:sequence>
                <xsd:attribute name="typ" form="unqualified" type="xsd:string"/>
              </xsd:complexType>
            </xsd:element>
            <xsd:element minOccurs="0" nillable="true" name="DziennikCtrl" form="qualified">
              <xsd:complexType>
                <xsd:sequence minOccurs="0">
                  <xsd:element minOccurs="0" nillable="true" type="xsd:integer" name="LiczbaWierszyDziennika" form="qualified"/>
                  <xsd:element minOccurs="0" nillable="true" type="xsd:double" name="SumaKwotOperacji" form="qualified"/>
                </xsd:sequence>
              </xsd:complexType>
            </xsd:element>
            <xsd:element minOccurs="0" maxOccurs="unbounded" nillable="true" name="KontoZapis" form="qualified">
              <xsd:complexType>
                <xsd:all>
                  <xsd:element minOccurs="0" nillable="true" type="xsd:integer" name="LpZapisu" form="qualified"/>
                  <xsd:element minOccurs="0" nillable="true" type="xsd:string" name="NrZapisu" form="qualified"/>
                  <xsd:element minOccurs="0" nillable="true" type="xsd:string" name="KodKontaWinien" form="qualified"/>
                  <xsd:element minOccurs="0" nillable="true" type="xsd:double" name="KwotaWinien" form="qualified"/>
                  <xsd:element minOccurs="0" nillable="true" type="xsd:integer" name="KwotaWinienWaluta" form="qualified"/>
                  <xsd:element minOccurs="0" nillable="true" type="xsd:string" name="KodWalutyWinien" form="qualified"/>
                  <xsd:element minOccurs="0" nillable="true" type="xsd:string" name="OpisZapisuWinien" form="qualified"/>
                  <xsd:element minOccurs="0" nillable="true" type="xsd:string" name="KodKontaMa" form="qualified"/>
                  <xsd:element minOccurs="0" nillable="true" type="xsd:double" name="KwotaMa" form="qualified"/>
                  <xsd:element minOccurs="0" nillable="true" type="xsd:integer" name="KwotaMaWaluta" form="qualified"/>
                  <xsd:element minOccurs="0" nillable="true" type="xsd:string" name="KodWalutyMa" form="qualified"/>
                  <xsd:element minOccurs="0" nillable="true" type="xsd:string" name="OpisZapisuMa" form="qualified"/>
                </xsd:all>
                <xsd:attribute name="typ" form="unqualified" type="xsd:string"/>
              </xsd:complexType>
            </xsd:element>
            <xsd:element minOccurs="0" nillable="true" name="KontoZapisCtrl" form="qualified">
              <xsd:complexType>
                <xsd:sequence minOccurs="0">
                  <xsd:element minOccurs="0" nillable="true" type="xsd:integer" name="LiczbaWierszyKontoZapisj" form="qualified"/>
                  <xsd:element minOccurs="0" nillable="true" type="xsd:double" name="SumaWinien" form="qualified"/>
                  <xsd:element minOccurs="0" nillable="true" type="xsd:double" name="SumaMa" form="qualified"/>
                </xsd:sequence>
              </xsd:complexType>
            </xsd:element>
          </xsd:sequence>
        </xsd:complexType>
      </xsd:element>
    </xsd:schema>
  </Schema>
  <Map ID="1" Name="JPK_mapa" RootElement="JPK" SchemaID="Schema2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xmlMaps" Target="xmlMap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44451</xdr:colOff>
      <xdr:row>1</xdr:row>
      <xdr:rowOff>82550</xdr:rowOff>
    </xdr:from>
    <xdr:to>
      <xdr:col>11</xdr:col>
      <xdr:colOff>285449</xdr:colOff>
      <xdr:row>3</xdr:row>
      <xdr:rowOff>177800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9AF7A097-83D2-4DCF-9A37-049B7125B1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02051" y="266700"/>
          <a:ext cx="3288998" cy="4635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omuszko, Magdalena" refreshedDate="42918.398736342591" createdVersion="6" refreshedVersion="6" minRefreshableVersion="3" recordCount="76">
  <cacheSource type="worksheet">
    <worksheetSource name="Tabela1"/>
  </cacheSource>
  <cacheFields count="68">
    <cacheField name="ns1:KodFormularza" numFmtId="49">
      <sharedItems/>
    </cacheField>
    <cacheField name="kodSystemowy" numFmtId="49">
      <sharedItems/>
    </cacheField>
    <cacheField name="wersjaSchemy" numFmtId="49">
      <sharedItems/>
    </cacheField>
    <cacheField name="ns1:WariantFormularza" numFmtId="0">
      <sharedItems containsSemiMixedTypes="0" containsString="0" containsNumber="1" containsInteger="1" minValue="1" maxValue="1"/>
    </cacheField>
    <cacheField name="ns1:CelZlozenia" numFmtId="0">
      <sharedItems containsSemiMixedTypes="0" containsString="0" containsNumber="1" containsInteger="1" minValue="1" maxValue="1"/>
    </cacheField>
    <cacheField name="ns1:DataWytworzeniaJPK" numFmtId="22">
      <sharedItems containsSemiMixedTypes="0" containsNonDate="0" containsDate="1" containsString="0" minDate="2017-07-01T16:22:57" maxDate="2017-07-01T16:22:57"/>
    </cacheField>
    <cacheField name="ns1:DataOd" numFmtId="14">
      <sharedItems containsSemiMixedTypes="0" containsNonDate="0" containsDate="1" containsString="0" minDate="2017-01-01T00:00:00" maxDate="2017-12-02T00:00:00" count="5">
        <d v="2017-12-01T00:00:00"/>
        <d v="2017-03-01T00:00:00" u="1"/>
        <d v="2017-02-01T00:00:00" u="1"/>
        <d v="2017-01-01T00:00:00" u="1"/>
        <d v="2017-04-01T00:00:00" u="1"/>
      </sharedItems>
    </cacheField>
    <cacheField name="ns1:DataDo" numFmtId="14">
      <sharedItems containsSemiMixedTypes="0" containsNonDate="0" containsDate="1" containsString="0" minDate="2017-01-31T00:00:00" maxDate="2018-01-01T00:00:00" count="6">
        <d v="2017-12-31T00:00:00"/>
        <d v="2017-03-31T00:00:00" u="1"/>
        <d v="2017-06-30T00:00:00" u="1"/>
        <d v="2017-01-31T00:00:00" u="1"/>
        <d v="2017-02-28T00:00:00" u="1"/>
        <d v="2017-04-30T00:00:00" u="1"/>
      </sharedItems>
    </cacheField>
    <cacheField name="ns1:DomyslnyKodWaluty" numFmtId="49">
      <sharedItems/>
    </cacheField>
    <cacheField name="ns1:KodUrzedu" numFmtId="0">
      <sharedItems containsSemiMixedTypes="0" containsString="0" containsNumber="1" containsInteger="1" minValue="2711" maxValue="2711"/>
    </cacheField>
    <cacheField name="ns2:NIP" numFmtId="0">
      <sharedItems containsSemiMixedTypes="0" containsString="0" containsNumber="1" containsInteger="1" minValue="1231235577" maxValue="1231235577"/>
    </cacheField>
    <cacheField name="ns2:PelnaNazwa" numFmtId="49">
      <sharedItems/>
    </cacheField>
    <cacheField name="ns2:KodKraju" numFmtId="49">
      <sharedItems/>
    </cacheField>
    <cacheField name="ns2:Wojewodztwo" numFmtId="49">
      <sharedItems/>
    </cacheField>
    <cacheField name="ns2:Powiat" numFmtId="49">
      <sharedItems/>
    </cacheField>
    <cacheField name="ns2:Gmina" numFmtId="49">
      <sharedItems/>
    </cacheField>
    <cacheField name="ns2:NrDomu" numFmtId="49">
      <sharedItems/>
    </cacheField>
    <cacheField name="ns2:Miejscowosc" numFmtId="49">
      <sharedItems/>
    </cacheField>
    <cacheField name="ns2:KodPocztowy" numFmtId="49">
      <sharedItems/>
    </cacheField>
    <cacheField name="ns2:Poczta" numFmtId="49">
      <sharedItems/>
    </cacheField>
    <cacheField name="typ" numFmtId="49">
      <sharedItems containsBlank="1"/>
    </cacheField>
    <cacheField name="ns1:KodKonta" numFmtId="49">
      <sharedItems containsBlank="1" count="37">
        <s v="070-4"/>
        <s v="075-3"/>
        <s v="101"/>
        <s v="133"/>
        <s v="134"/>
        <s v="149"/>
        <s v="200"/>
        <s v="203-3-1-2"/>
        <s v="203-3-1-3"/>
        <s v="203-3-1-4"/>
        <s v="203-3-1-6"/>
        <s v="204-3-1-5"/>
        <s v="204-3-1-7"/>
        <s v="204-3-1-8"/>
        <s v="220-4"/>
        <s v="221-1"/>
        <s v="221-2"/>
        <s v="301-2-3"/>
        <s v="330"/>
        <s v="401-1-1"/>
        <s v="401-1-2"/>
        <s v="401-2-1"/>
        <s v="401-2-2"/>
        <s v="403-1"/>
        <s v="403-2"/>
        <s v="404-3"/>
        <s v="490"/>
        <s v="502"/>
        <s v="550"/>
        <s v="701-1"/>
        <s v="701-2"/>
        <s v="701-3"/>
        <s v="702-2"/>
        <s v="731-2"/>
        <s v="732-2"/>
        <s v="755"/>
        <m/>
      </sharedItems>
    </cacheField>
    <cacheField name="ns1:OpisKonta" numFmtId="49">
      <sharedItems containsBlank="1" count="35">
        <s v="Umorzenie środków trwałych/Środki transportu"/>
        <s v="Umorzenie wartości niematerialnych i prawnych/Inne wartości niematerialne i prawne"/>
        <s v="Kasa walutowa"/>
        <s v="Rachunek walutowy"/>
        <s v="Rachunek walutowy USD"/>
        <s v="Inne inwestycje krótkoterminowe"/>
        <s v="Rozrachunki bieżące, nieterminowe"/>
        <s v="Rozrachunki zagranicz. z odbiorcami z tytułu dostaw i usług/Rozrachunki należności od pozostałych jednostek/Należności od pozostałych jednostek płatne do 12 miesięcy/Odbiorca zagraniczny 1"/>
        <s v="Rozrachunki zagranicz. z odbiorcami z tytułu dostaw i usług/Rozrachunki należności od pozostałych jednostek/Należności od pozostałych jednostek płatne do 12 miesięcy/Odbiorca zagraniczny 2"/>
        <s v="Rozrachunki zagranicz. z odbiorcami z tytułu dostaw i usług/Rozrachunki należności od pozostałych jednostek/Należności od pozostałych jednostek płatne do 12 miesięcy/Odbiorca unijny 1"/>
        <s v="Rozrachunki zagranicz. z odbiorcami z tytułu dostaw i usług/Rozrachunki należności od pozostałych jednostek/Należności od pozostałych jednostek płatne do 12 miesięcy/Odbiorca unijny 2"/>
        <s v="Rozrachunki zagranicz. z dostawcami z tytułu dostaw i usług/Rozrachunki zobowiązań wobec pozostałych jednostek/Zobowiązania wobec pozostałych jednostek płatne do 12 miesięcy/Dostawca zagraniczny"/>
        <s v="Rozrachunki zagranicz. z dostawcami z tytułu dostaw i usług/Rozrachunki zobowiązań wobec pozostałych jednostek/Zobowiązania wobec pozostałych jednostek płatne do 12 miesięcy/Dostawca zagraniczny 2"/>
        <s v="Rozrachunki zagranicz. z dostawcami z tytułu dostaw i usług/Rozrachunki zobowiązań wobec pozostałych jednostek/Zobowiązania wobec pozostałych jednostek płatne do 12 miesięcy/Dostawca unijny 2"/>
        <s v="Rozrachunki publicznoprawne/Urząd Celny"/>
        <s v="Rozrachunki z tytułu VAT/Rozliczenie należnego VAT"/>
        <s v="Rozrachunki z tytułu VAT/Rozliczenie naliczonego VAT"/>
        <s v="Rozliczenie zakupu materiałów /Zakupy od  jednostek powiązanych/Dostawy niefakturowane"/>
        <s v="Towary"/>
        <s v="Amortyzacja/Amortyzacja środków trwałych/Amortyzacja śr. tw. stanowiąca koszty uzyskania przychodu"/>
        <s v="Amortyzacja/Amortyzacja środków trwałych/Amortyzacja śr. tr. nie stanowiąca kosztów uzyskania prz."/>
        <s v="Amortyzacja/Amortyzacja wartości niematerialnych i prawnych/Amortyzacja WNIP stanowiąca koszty uzyskania przychodu"/>
        <s v="Amortyzacja/Amortyzacja wartości niematerialnych i prawnych/Amortyzacja WNiP nie stanowiąca kosztów uzyskania przychodu"/>
        <s v="Usługi obce/Transport"/>
        <s v="Usługi obce/Usługa profesjonalna"/>
        <s v="Podatki i opłaty/cło"/>
        <s v="Rozliczenie kosztów zespołu 4"/>
        <s v="Koszty wydziałowe działalności podstawowej"/>
        <s v="Koszty zarządu"/>
        <s v="BŁĘDNE KONTO:"/>
        <s v="Sprzedaż usług działalności podstawowej/Sprzedaż do pozostałych jednostek"/>
        <s v="Sprzedaż towarów/Sprzedaż do pozostałych jednostek"/>
        <s v="Sprzedaż materiałów/Sprzedaż do pozostałych jednostek"/>
        <s v="Różnice kursowe"/>
        <m/>
      </sharedItems>
    </cacheField>
    <cacheField name="ns1:TypKonta" numFmtId="49">
      <sharedItems containsBlank="1" count="3">
        <s v="bilansowe"/>
        <s v="wynikowe"/>
        <m/>
      </sharedItems>
    </cacheField>
    <cacheField name="ns1:KodZespolu" numFmtId="0">
      <sharedItems containsString="0" containsBlank="1" containsNumber="1" containsInteger="1" minValue="0" maxValue="7" count="8">
        <n v="0"/>
        <n v="1"/>
        <n v="2"/>
        <n v="3"/>
        <n v="4"/>
        <n v="5"/>
        <n v="7"/>
        <m/>
      </sharedItems>
    </cacheField>
    <cacheField name="ns1:OpisZespolu" numFmtId="49">
      <sharedItems containsBlank="1" count="8">
        <s v="Aktywa trwałe"/>
        <s v="Środki pieniężne, rachunki bankowe oraz krótkoterminowe aktywa finansowe"/>
        <s v="Rozrachunki i roszczenia"/>
        <s v="Materiały i towary"/>
        <s v="Koszty według rodzajów i ich rozliczenie"/>
        <s v="Koszty według typów działalności i ich rozliczenie"/>
        <s v="Przychody i koszty związane z ich osiąganiem"/>
        <m/>
      </sharedItems>
    </cacheField>
    <cacheField name="ns1:KodKategorii" numFmtId="0">
      <sharedItems containsString="0" containsBlank="1" containsNumber="1" containsInteger="1" minValue="70" maxValue="755" count="25">
        <n v="70"/>
        <n v="75"/>
        <n v="101"/>
        <n v="133"/>
        <n v="134"/>
        <n v="149"/>
        <n v="200"/>
        <n v="203"/>
        <n v="204"/>
        <n v="220"/>
        <n v="221"/>
        <n v="301"/>
        <n v="330"/>
        <n v="401"/>
        <n v="403"/>
        <n v="404"/>
        <n v="490"/>
        <n v="502"/>
        <n v="550"/>
        <n v="701"/>
        <n v="702"/>
        <n v="731"/>
        <n v="732"/>
        <n v="755"/>
        <m/>
      </sharedItems>
    </cacheField>
    <cacheField name="ns1:OpisKategorii" numFmtId="49">
      <sharedItems containsBlank="1" count="25">
        <s v="Umorzenie środków trwałych"/>
        <s v="Umorzenie wartości niematerialnych i prawnych"/>
        <s v="Kasa walutowa"/>
        <s v="Rachunek walutowy"/>
        <s v="Rachunek walutowy USD"/>
        <s v="Inne inwestycje krótkoterminowe"/>
        <s v="Rozrachunki bieżące, nieterminowe"/>
        <s v="Rozrachunki zagranicz. z odbiorcami z tytułu dostaw i usług"/>
        <s v="Rozrachunki zagranicz. z dostawcami z tytułu dostaw i usług"/>
        <s v="Rozrachunki publicznoprawne"/>
        <s v="Rozrachunki z tytułu VAT"/>
        <s v="Rozliczenie zakupu materiałów"/>
        <s v="Towary"/>
        <s v="Amortyzacja"/>
        <s v="Usługi obce"/>
        <s v="Podatki i opłaty"/>
        <s v="Rozliczenie kosztów zespołu 4"/>
        <s v="Koszty wydziałowe działalności podstawowej"/>
        <s v="Koszty zarządu"/>
        <s v="BRAK"/>
        <s v="Sprzedaż usług działalności podstawowej"/>
        <s v="Sprzedaż towarów"/>
        <s v="Sprzedaż materiałów"/>
        <s v="Różnice kursowe"/>
        <m/>
      </sharedItems>
    </cacheField>
    <cacheField name="ns1:OpisPodkategorii" numFmtId="49">
      <sharedItems containsBlank="1" count="33">
        <s v="Środki transportu"/>
        <s v="Inne wartości niematerialne i prawne"/>
        <s v="Kasa walutowa"/>
        <s v="Rachunek walutowy"/>
        <s v="Rachunek walutowy USD"/>
        <s v="Inne inwestycje krótkoterminowe"/>
        <s v="Rozrachunki bieżące, nieterminowe"/>
        <s v="Odbiorca zagraniczny 1"/>
        <s v="Odbiorca zagraniczny 2"/>
        <s v="Odbiorca unijny 1"/>
        <s v="Odbiorca unijny 2"/>
        <s v="Dostawca zagraniczny"/>
        <s v="Dostawca zagraniczny 2"/>
        <s v="Dostawca unijny 2"/>
        <s v="Urząd Celny"/>
        <s v="Rozliczenie należnego VAT"/>
        <s v="Rozliczenie naliczonego VAT"/>
        <s v="Dostawy niefakturowane"/>
        <s v="Towary"/>
        <s v="Amortyzacja śr. tw. stanowiąca koszty uzyskania przychodu"/>
        <s v="Amortyzacja śr. tr. nie stanowiąca kosztów uzyskania prz."/>
        <s v="Amortyzacja WNIP stanowiąca koszty uzyskania przychodu"/>
        <s v="Amortyzacja WNiP nie stanowiąca kosztów uzyskania przychodu"/>
        <s v="Transport"/>
        <s v="Usługa profesjonalna"/>
        <s v="cło"/>
        <s v="Rozliczenie kosztów zespołu 4"/>
        <s v="Koszty wydziałowe działalności podstawowej"/>
        <s v="Koszty zarządu"/>
        <s v="BRAK"/>
        <s v="Sprzedaż do pozostałych jednostek"/>
        <s v="Różnice kursowe"/>
        <m/>
      </sharedItems>
    </cacheField>
    <cacheField name="ns1:BilansOtwarciaWinien" numFmtId="0">
      <sharedItems containsString="0" containsBlank="1" containsNumber="1" containsInteger="1" minValue="0" maxValue="0" count="2">
        <n v="0"/>
        <m/>
      </sharedItems>
    </cacheField>
    <cacheField name="ns1:BilansOtwarciaMa" numFmtId="0">
      <sharedItems containsString="0" containsBlank="1" containsNumber="1" containsInteger="1" minValue="0" maxValue="0" count="2">
        <n v="0"/>
        <m/>
      </sharedItems>
    </cacheField>
    <cacheField name="ns1:ObrotyWinien" numFmtId="0">
      <sharedItems containsString="0" containsBlank="1" containsNumber="1" minValue="0" maxValue="276700" count="35">
        <n v="0"/>
        <n v="276700"/>
        <n v="2700"/>
        <n v="790"/>
        <n v="1629"/>
        <n v="531"/>
        <n v="27890.65"/>
        <n v="5650"/>
        <n v="1267.47"/>
        <m/>
        <n v="31.4" u="1"/>
        <n v="109.42" u="1"/>
        <n v="2691.69" u="1"/>
        <n v="2919" u="1"/>
        <n v="4751.8900000000003" u="1"/>
        <n v="438.94" u="1"/>
        <n v="546.08000000000004" u="1"/>
        <n v="16506.240000000002" u="1"/>
        <n v="124.19" u="1"/>
        <n v="4627.7" u="1"/>
        <n v="14378.6" u="1"/>
        <n v="6082.5" u="1"/>
        <n v="468.06" u="1"/>
        <n v="10891.8" u="1"/>
        <n v="2509.2399999999998" u="1"/>
        <n v="840.22" u="1"/>
        <n v="110" u="1"/>
        <n v="8218.02" u="1"/>
        <n v="14817.54" u="1"/>
        <n v="178000" u="1"/>
        <n v="7288.81" u="1"/>
        <n v="19569.43" u="1"/>
        <n v="78.02" u="1"/>
        <n v="819.21" u="1"/>
        <n v="3510.9" u="1"/>
      </sharedItems>
    </cacheField>
    <cacheField name="ns1:ObrotyMa" numFmtId="0">
      <sharedItems containsString="0" containsBlank="1" containsNumber="1" minValue="0" maxValue="98700" count="32">
        <n v="3490"/>
        <n v="2160"/>
        <n v="2.16"/>
        <n v="679.52"/>
        <n v="388.17"/>
        <n v="0"/>
        <n v="27890.65"/>
        <n v="197.62"/>
        <n v="5650"/>
        <n v="19000"/>
        <n v="97000"/>
        <n v="62000"/>
        <n v="98700"/>
        <m/>
        <n v="20461.099999999999" u="1"/>
        <n v="2919" u="1"/>
        <n v="4751.8900000000003" u="1"/>
        <n v="6419.66" u="1"/>
        <n v="1676.43" u="1"/>
        <n v="4627.7" u="1"/>
        <n v="6082.5" u="1"/>
        <n v="651.39" u="1"/>
        <n v="88.26" u="1"/>
        <n v="10891.8" u="1"/>
        <n v="840.22" u="1"/>
        <n v="871.62" u="1"/>
        <n v="8218.02" u="1"/>
        <n v="14817.54" u="1"/>
        <n v="942.81" u="1"/>
        <n v="563.13" u="1"/>
        <n v="4369.8100000000004" u="1"/>
        <n v="3510.9" u="1"/>
      </sharedItems>
    </cacheField>
    <cacheField name="ns1:ObrotyWinienNarast" numFmtId="0">
      <sharedItems containsString="0" containsBlank="1" containsNumber="1" minValue="0" maxValue="276700" count="31">
        <n v="0"/>
        <n v="840.22"/>
        <n v="19569.43"/>
        <n v="16506.240000000002"/>
        <n v="276700"/>
        <n v="10891.8"/>
        <n v="6082.5"/>
        <n v="14817.54"/>
        <n v="4751.8900000000003"/>
        <n v="3510.9"/>
        <n v="2919"/>
        <n v="2509.2399999999998"/>
        <n v="2691.69"/>
        <n v="2700"/>
        <n v="790"/>
        <n v="1629"/>
        <n v="531"/>
        <n v="819.21"/>
        <n v="7288.81"/>
        <n v="110"/>
        <n v="27890.65"/>
        <n v="13868.02"/>
        <n v="1844.95"/>
        <m/>
        <n v="546.08000000000004" u="1"/>
        <n v="4627.7" u="1"/>
        <n v="14378.6" u="1"/>
        <n v="577.48" u="1"/>
        <n v="468.06" u="1"/>
        <n v="8218.02" u="1"/>
        <n v="178000" u="1"/>
      </sharedItems>
    </cacheField>
    <cacheField name="ns1:ObrotyMaNarast" numFmtId="0">
      <sharedItems containsString="0" containsBlank="1" containsNumber="1" minValue="0" maxValue="119161.1" count="31">
        <n v="3490"/>
        <n v="2160"/>
        <n v="2.16"/>
        <n v="1551.14"/>
        <n v="6807.83"/>
        <n v="840.22"/>
        <n v="27890.65"/>
        <n v="10891.8"/>
        <n v="6082.5"/>
        <n v="14817.54"/>
        <n v="4751.8900000000003"/>
        <n v="3510.9"/>
        <n v="2919"/>
        <n v="4567.43"/>
        <n v="942.81"/>
        <n v="1676.43"/>
        <n v="0"/>
        <n v="13868.02"/>
        <n v="19000"/>
        <n v="97000"/>
        <n v="62000"/>
        <n v="119161.1"/>
        <n v="4627.7"/>
        <n v="651.39"/>
        <m/>
        <n v="20461.099999999999" u="1"/>
        <n v="6419.66" u="1"/>
        <n v="871.62" u="1"/>
        <n v="8218.02" u="1"/>
        <n v="563.13" u="1"/>
        <n v="4369.8100000000004" u="1"/>
      </sharedItems>
    </cacheField>
    <cacheField name="ns1:SaldoWinien" numFmtId="0">
      <sharedItems containsString="0" containsBlank="1" containsNumber="1" minValue="0" maxValue="248809.35" count="29">
        <n v="0"/>
        <n v="838.06"/>
        <n v="18018.29"/>
        <n v="9698.41"/>
        <n v="248809.35"/>
        <n v="2509.2399999999998"/>
        <n v="2691.69"/>
        <n v="2700"/>
        <n v="790"/>
        <n v="1629"/>
        <n v="531"/>
        <n v="819.21"/>
        <n v="7288.81"/>
        <n v="110"/>
        <n v="27890.65"/>
        <n v="13868.02"/>
        <n v="1193.56"/>
        <m/>
        <n v="18697.810000000001" u="1"/>
        <n v="16506.240000000002" u="1"/>
        <n v="4627.7" u="1"/>
        <n v="14378.6" u="1"/>
        <n v="10086.58" u="1"/>
        <n v="6082.5" u="1"/>
        <n v="10891.8" u="1"/>
        <n v="840.22" u="1"/>
        <n v="8218.02" u="1"/>
        <n v="150109.35" u="1"/>
        <n v="19569.43" u="1"/>
      </sharedItems>
    </cacheField>
    <cacheField name="ns1:SaldoMa" numFmtId="0">
      <sharedItems containsString="0" containsBlank="1" containsNumber="1" minValue="0" maxValue="119161.1" count="22">
        <n v="3490"/>
        <n v="2160"/>
        <n v="0"/>
        <n v="4567.43"/>
        <n v="942.81"/>
        <n v="1676.43"/>
        <n v="13868.02"/>
        <n v="19000"/>
        <n v="97000"/>
        <n v="62000"/>
        <n v="119161.1"/>
        <n v="4627.7"/>
        <n v="10891.8"/>
        <m/>
        <n v="20461.099999999999" u="1"/>
        <n v="2919" u="1"/>
        <n v="73.91" u="1"/>
        <n v="105.31" u="1"/>
        <n v="8218.02" u="1"/>
        <n v="95.07" u="1"/>
        <n v="4369.8100000000004" u="1"/>
        <n v="3510.9" u="1"/>
      </sharedItems>
    </cacheField>
    <cacheField name="ns1:KodPodkategorii" numFmtId="49">
      <sharedItems containsBlank="1" count="17">
        <s v="4"/>
        <s v="3"/>
        <m/>
        <s v="3-1-2"/>
        <s v="3-1-3"/>
        <s v="3-1-4"/>
        <s v="3-1-6"/>
        <s v="3-1-5"/>
        <s v="3-1-7"/>
        <s v="3-1-8"/>
        <s v="1"/>
        <s v="2"/>
        <s v="2-3"/>
        <s v="1-1"/>
        <s v="1-2"/>
        <s v="2-1"/>
        <s v="2-2"/>
      </sharedItems>
    </cacheField>
    <cacheField name="typ2" numFmtId="49">
      <sharedItems containsBlank="1"/>
    </cacheField>
    <cacheField name="ns1:LpZapisuDziennika" numFmtId="0">
      <sharedItems containsString="0" containsBlank="1" containsNumber="1" containsInteger="1" minValue="1" maxValue="12"/>
    </cacheField>
    <cacheField name="ns1:NrZapisuDziennika" numFmtId="49">
      <sharedItems containsBlank="1" count="42">
        <m/>
        <s v="1/12-17/Lp.1"/>
        <s v="2/12-17/Lp.1"/>
        <s v="3/12-17/Lp.1"/>
        <s v="4/12-17/Lp.1"/>
        <s v="5/12-17/Lp.1"/>
        <s v="6/12-17/Lp.1"/>
        <s v="1/12-17/Lp.2"/>
        <s v="1/12-17/Lp.3"/>
        <s v="6/01-17/Lp.1" u="1"/>
        <s v="2/04-17/Lp.1" u="1"/>
        <s v="7/01-17/Lp.2" u="1"/>
        <s v="4/02-17/Lp.1" u="1"/>
        <s v="2/03-17/Lp.1" u="1"/>
        <s v="3/01-17/Lp.5" u="1"/>
        <s v="4/01-17/Lp.1" u="1"/>
        <s v="2/02-17/Lp.1" u="1"/>
        <s v="1/03-17/Lp.2" u="1"/>
        <s v="2/01-17/Lp.1" u="1"/>
        <s v="3/01-17/Lp.2" u="1"/>
        <s v="4/01-17/Lp.3" u="1"/>
        <s v="5/03-17/Lp.1" u="1"/>
        <s v="1/02-17/Lp.2" u="1"/>
        <s v="7/01-17/Lp.1" u="1"/>
        <s v="3/04-17/Lp.1" u="1"/>
        <s v="5/02-17/Lp.1" u="1"/>
        <s v="3/03-17/Lp.1" u="1"/>
        <s v="3/01-17/Lp.4" u="1"/>
        <s v="5/01-17/Lp.1" u="1"/>
        <s v="1/04-17/Lp.1" u="1"/>
        <s v="3/02-17/Lp.1" u="1"/>
        <s v="1/03-17/Lp.1" u="1"/>
        <s v="3/01-17/Lp.1" u="1"/>
        <s v="4/01-17/Lp.2" u="1"/>
        <s v="1/02-17/Lp.1" u="1"/>
        <s v="6/03-17/Lp.1" u="1"/>
        <s v="2/02-17/Lp.2" u="1"/>
        <s v="8/01-17/Lp.1" u="1"/>
        <s v="1/01-17/Lp.1" u="1"/>
        <s v="6/02-17/Lp.1" u="1"/>
        <s v="3/01-17/Lp.3" u="1"/>
        <s v="4/03-17/Lp.1" u="1"/>
      </sharedItems>
    </cacheField>
    <cacheField name="ns1:OpisDziennika" numFmtId="49">
      <sharedItems containsBlank="1"/>
    </cacheField>
    <cacheField name="ns1:NrDowoduKsiegowego" numFmtId="49">
      <sharedItems containsBlank="1" count="30">
        <m/>
        <s v="R.k. KURS 11"/>
        <s v="R.k. KURS 12"/>
        <s v="R.k. KURS 13"/>
        <s v="R.k. KURS 14"/>
        <s v="R.k. KURS 15"/>
        <s v="R.k. KURS 16"/>
        <s v="R.Kurs/KURS 6" u="1"/>
        <s v="1/EUR" u="1"/>
        <s v="2" u="1"/>
        <s v="R.Kurs/KURS 1" u="1"/>
        <s v="2/dex" u="1"/>
        <s v="R.Kurs/KURS 9" u="1"/>
        <s v="R.Kurs/KURS 10" u="1"/>
        <s v="R.Kurs/KURS 4" u="1"/>
        <s v="4/DIM" u="1"/>
        <s v="2/USD" u="1"/>
        <s v="3/UUE" u="1"/>
        <s v="R.Kurs/KURS 7" u="1"/>
        <s v="R.Kurs/KURS 2" u="1"/>
        <s v="6/UI" u="1"/>
        <s v="8" u="1"/>
        <s v="R.Kurs/KURS 5" u="1"/>
        <s v="5/WDT" u="1"/>
        <s v="1" u="1"/>
        <s v="1/dex" u="1"/>
        <s v="R.Kurs/KURS 8" u="1"/>
        <s v="R.Kurs/KURS 3" u="1"/>
        <s v="1/USD" u="1"/>
        <s v="7/UI" u="1"/>
      </sharedItems>
    </cacheField>
    <cacheField name="ns1:RodzajDowodu" numFmtId="49">
      <sharedItems containsBlank="1"/>
    </cacheField>
    <cacheField name="ns1:DataOperacji" numFmtId="14">
      <sharedItems containsNonDate="0" containsDate="1" containsString="0" containsBlank="1" minDate="2017-01-16T00:00:00" maxDate="2018-01-01T00:00:00" count="10">
        <m/>
        <d v="2017-12-31T00:00:00"/>
        <d v="2017-01-16T00:00:00" u="1"/>
        <d v="2017-03-31T00:00:00" u="1"/>
        <d v="2017-01-25T00:00:00" u="1"/>
        <d v="2017-01-30T00:00:00" u="1"/>
        <d v="2017-01-31T00:00:00" u="1"/>
        <d v="2017-01-27T00:00:00" u="1"/>
        <d v="2017-02-28T00:00:00" u="1"/>
        <d v="2017-04-30T00:00:00" u="1"/>
      </sharedItems>
    </cacheField>
    <cacheField name="ns1:DataDowodu" numFmtId="14">
      <sharedItems containsNonDate="0" containsDate="1" containsString="0" containsBlank="1" minDate="2017-01-16T00:00:00" maxDate="2018-01-01T00:00:00" count="10">
        <m/>
        <d v="2017-12-31T00:00:00"/>
        <d v="2017-01-16T00:00:00" u="1"/>
        <d v="2017-03-31T00:00:00" u="1"/>
        <d v="2017-01-25T00:00:00" u="1"/>
        <d v="2017-01-30T00:00:00" u="1"/>
        <d v="2017-01-31T00:00:00" u="1"/>
        <d v="2017-01-27T00:00:00" u="1"/>
        <d v="2017-02-28T00:00:00" u="1"/>
        <d v="2017-04-30T00:00:00" u="1"/>
      </sharedItems>
    </cacheField>
    <cacheField name="ns1:DataKsiegowania" numFmtId="14">
      <sharedItems containsNonDate="0" containsDate="1" containsString="0" containsBlank="1" minDate="2017-01-31T00:00:00" maxDate="2018-01-01T00:00:00" count="6">
        <m/>
        <d v="2017-12-31T00:00:00"/>
        <d v="2017-03-31T00:00:00" u="1"/>
        <d v="2017-01-31T00:00:00" u="1"/>
        <d v="2017-02-28T00:00:00" u="1"/>
        <d v="2017-04-30T00:00:00" u="1"/>
      </sharedItems>
    </cacheField>
    <cacheField name="ns1:KodOperatora" numFmtId="49">
      <sharedItems containsBlank="1" count="2">
        <m/>
        <s v="Admin"/>
      </sharedItems>
    </cacheField>
    <cacheField name="ns1:OpisOperacji" numFmtId="49">
      <sharedItems containsBlank="1"/>
    </cacheField>
    <cacheField name="ns1:DziennikKwotaOperacji" numFmtId="0">
      <sharedItems containsString="0" containsBlank="1" containsNumber="1" minValue="2.16" maxValue="178000" count="43">
        <m/>
        <n v="197.62"/>
        <n v="536.96"/>
        <n v="142.56"/>
        <n v="2.16"/>
        <n v="91.77"/>
        <n v="296.39999999999998"/>
        <n v="178000"/>
        <n v="27890.65"/>
        <n v="3490"/>
        <n v="2160"/>
        <n v="5650"/>
        <n v="98700"/>
        <n v="31.4" u="1"/>
        <n v="2691.69" u="1"/>
        <n v="2919" u="1"/>
        <n v="4751.8900000000003" u="1"/>
        <n v="438.94" u="1"/>
        <n v="386.91" u="1"/>
        <n v="3590.37" u="1"/>
        <n v="124.19" u="1"/>
        <n v="4627.7" u="1"/>
        <n v="14378.6" u="1"/>
        <n v="6082.5" u="1"/>
        <n v="10504.89" u="1"/>
        <n v="1005.06" u="1"/>
        <n v="4.3899999999999997" u="1"/>
        <n v="81.150000000000006" u="1"/>
        <n v="10891.8" u="1"/>
        <n v="2849.55" u="1"/>
        <n v="3492.09" u="1"/>
        <n v="68.48" u="1"/>
        <n v="840.22" u="1"/>
        <n v="110" u="1"/>
        <n v="14817.54" u="1"/>
        <n v="14.42" u="1"/>
        <n v="832.81" u="1"/>
        <n v="69.45" u="1"/>
        <n v="929.21" u="1"/>
        <n v="9.5399999999999991" u="1"/>
        <n v="4369.8100000000004" u="1"/>
        <n v="819.21" u="1"/>
        <n v="6001.35" u="1"/>
      </sharedItems>
    </cacheField>
    <cacheField name="ns1:LiczbaWierszyDziennika" numFmtId="0">
      <sharedItems containsSemiMixedTypes="0" containsString="0" containsNumber="1" containsInteger="1" minValue="12" maxValue="12"/>
    </cacheField>
    <cacheField name="ns1:SumaKwotOperacji" numFmtId="0">
      <sharedItems containsSemiMixedTypes="0" containsString="0" containsNumber="1" minValue="317158.12" maxValue="317158.12"/>
    </cacheField>
    <cacheField name="typ3" numFmtId="49">
      <sharedItems containsBlank="1"/>
    </cacheField>
    <cacheField name="ns1:LpZapisu" numFmtId="0">
      <sharedItems containsString="0" containsBlank="1" containsNumber="1" containsInteger="1" minValue="1" maxValue="28"/>
    </cacheField>
    <cacheField name="ns1:NrZapisu" numFmtId="49">
      <sharedItems containsBlank="1" count="43">
        <m/>
        <s v="1/12-17/Lp.1"/>
        <s v="2/12-17/Lp.1"/>
        <s v="3/12-17/Lp.1"/>
        <s v="4/12-17/Lp.1"/>
        <s v="5/12-17/Lp.1"/>
        <s v="6/12-17/Lp.1"/>
        <s v="BUFOR/KURS 11/12-17/Lp.1"/>
        <s v="BUFOR/KURS 11/12-17/Lp.2"/>
        <s v="BUFOR/KURS 11/12-17/Lp.3"/>
        <s v="6/01-17/Lp.1" u="1"/>
        <s v="2/04-17/Lp.1" u="1"/>
        <s v="7/01-17/Lp.2" u="1"/>
        <s v="4/02-17/Lp.1" u="1"/>
        <s v="2/03-17/Lp.1" u="1"/>
        <s v="3/01-17/Lp.5" u="1"/>
        <s v="4/01-17/Lp.1" u="1"/>
        <s v="2/02-17/Lp.1" u="1"/>
        <s v="1/03-17/Lp.2" u="1"/>
        <s v="2/01-17/Lp.1" u="1"/>
        <s v="3/01-17/Lp.2" u="1"/>
        <s v="4/01-17/Lp.3" u="1"/>
        <s v="5/03-17/Lp.1" u="1"/>
        <s v="1/02-17/Lp.2" u="1"/>
        <s v="7/01-17/Lp.1" u="1"/>
        <s v="3/04-17/Lp.1" u="1"/>
        <s v="5/02-17/Lp.1" u="1"/>
        <s v="3/03-17/Lp.1" u="1"/>
        <s v="3/01-17/Lp.4" u="1"/>
        <s v="5/01-17/Lp.1" u="1"/>
        <s v="1/04-17/Lp.1" u="1"/>
        <s v="3/02-17/Lp.1" u="1"/>
        <s v="1/03-17/Lp.1" u="1"/>
        <s v="3/01-17/Lp.1" u="1"/>
        <s v="4/01-17/Lp.2" u="1"/>
        <s v="1/02-17/Lp.1" u="1"/>
        <s v="6/03-17/Lp.1" u="1"/>
        <s v="2/02-17/Lp.2" u="1"/>
        <s v="8/01-17/Lp.1" u="1"/>
        <s v="1/01-17/Lp.1" u="1"/>
        <s v="6/02-17/Lp.1" u="1"/>
        <s v="3/01-17/Lp.3" u="1"/>
        <s v="4/03-17/Lp.1" u="1"/>
      </sharedItems>
    </cacheField>
    <cacheField name="ns1:KodKontaWinien" numFmtId="49">
      <sharedItems containsBlank="1" count="26">
        <m/>
        <s v="755"/>
        <s v="-"/>
        <s v="200"/>
        <s v="502"/>
        <s v="401-1-2"/>
        <s v="401-1-1"/>
        <s v="401-2-2"/>
        <s v="401-2-1"/>
        <s v="550"/>
        <s v="203-3-1-4" u="1"/>
        <s v="101" u="1"/>
        <s v="204-3-1-7" u="1"/>
        <s v="404-3" u="1"/>
        <s v="403-2" u="1"/>
        <s v="203-3-1-3" u="1"/>
        <s v="203-3-1-6" u="1"/>
        <s v="149" u="1"/>
        <s v="221-2" u="1"/>
        <s v="403-1" u="1"/>
        <s v="330" u="1"/>
        <s v="301-2-3" u="1"/>
        <s v="203-3-1-2" u="1"/>
        <s v="133" u="1"/>
        <s v="204-3-1-5" u="1"/>
        <s v="134" u="1"/>
      </sharedItems>
    </cacheField>
    <cacheField name="ns1:KwotaWinien" numFmtId="0">
      <sharedItems containsString="0" containsBlank="1" containsNumber="1" minValue="0" maxValue="178000" count="46">
        <m/>
        <n v="197.62"/>
        <n v="0"/>
        <n v="536.96"/>
        <n v="142.56"/>
        <n v="2.16"/>
        <n v="91.77"/>
        <n v="296.39999999999998"/>
        <n v="178000"/>
        <n v="27890.65"/>
        <n v="790"/>
        <n v="2700"/>
        <n v="531"/>
        <n v="1629"/>
        <n v="5650"/>
        <n v="98700"/>
        <n v="31.4" u="1"/>
        <n v="2691.69" u="1"/>
        <n v="2919" u="1"/>
        <n v="4751.8900000000003" u="1"/>
        <n v="438.94" u="1"/>
        <n v="386.91" u="1"/>
        <n v="124.19" u="1"/>
        <n v="4627.7" u="1"/>
        <n v="14378.6" u="1"/>
        <n v="6082.5" u="1"/>
        <n v="10504.89" u="1"/>
        <n v="1005.06" u="1"/>
        <n v="671.37" u="1"/>
        <n v="4.3899999999999997" u="1"/>
        <n v="81.150000000000006" u="1"/>
        <n v="10891.8" u="1"/>
        <n v="2849.55" u="1"/>
        <n v="3492.09" u="1"/>
        <n v="68.48" u="1"/>
        <n v="840.22" u="1"/>
        <n v="110" u="1"/>
        <n v="14817.54" u="1"/>
        <n v="14.42" u="1"/>
        <n v="832.81" u="1"/>
        <n v="69.45" u="1"/>
        <n v="929.21" u="1"/>
        <n v="9.5399999999999991" u="1"/>
        <n v="4369.8100000000004" u="1"/>
        <n v="819.21" u="1"/>
        <n v="6001.35" u="1"/>
      </sharedItems>
    </cacheField>
    <cacheField name="ns1:KwotaWinienWaluta" numFmtId="0">
      <sharedItems containsNonDate="0" containsString="0" containsBlank="1" containsNumber="1" containsInteger="1" minValue="200" maxValue="3400" count="11">
        <m/>
        <n v="690" u="1"/>
        <n v="1100" u="1"/>
        <n v="1500" u="1"/>
        <n v="3400" u="1"/>
        <n v="750" u="1"/>
        <n v="210" u="1"/>
        <n v="1090" u="1"/>
        <n v="900" u="1"/>
        <n v="2700" u="1"/>
        <n v="200" u="1"/>
      </sharedItems>
    </cacheField>
    <cacheField name="ns1:KodWalutyWinien" numFmtId="49">
      <sharedItems containsNonDate="0" containsBlank="1" count="3">
        <m/>
        <s v="EUR" u="1"/>
        <s v="USD" u="1"/>
      </sharedItems>
    </cacheField>
    <cacheField name="ns1:OpisZapisuWinien" numFmtId="49">
      <sharedItems containsBlank="1"/>
    </cacheField>
    <cacheField name="ns1:KodKontaMa" numFmtId="49">
      <sharedItems containsBlank="1" count="27">
        <m/>
        <s v="-"/>
        <s v="204-3-1-8"/>
        <s v="133"/>
        <s v="101"/>
        <s v="134"/>
        <s v="701-1"/>
        <s v="701-2"/>
        <s v="701-3"/>
        <s v="200"/>
        <s v="070-4"/>
        <s v="075-3"/>
        <s v="490"/>
        <s v="702-2"/>
        <s v="203-3-1-4" u="1"/>
        <s v="731-2" u="1"/>
        <s v="220-4" u="1"/>
        <s v="732-2" u="1"/>
        <s v="204-3-1-7" u="1"/>
        <s v="203-3-1-3" u="1"/>
        <s v="755" u="1"/>
        <s v="203-3-1-6" u="1"/>
        <s v="149" u="1"/>
        <s v="221-1" u="1"/>
        <s v="301-2-3" u="1"/>
        <s v="203-3-1-2" u="1"/>
        <s v="204-3-1-5" u="1"/>
      </sharedItems>
    </cacheField>
    <cacheField name="ns1:KwotaMa" numFmtId="0">
      <sharedItems containsString="0" containsBlank="1" containsNumber="1" minValue="0" maxValue="98700" count="46">
        <m/>
        <n v="0"/>
        <n v="197.62"/>
        <n v="536.96"/>
        <n v="142.56"/>
        <n v="2.16"/>
        <n v="91.77"/>
        <n v="296.39999999999998"/>
        <n v="19000"/>
        <n v="97000"/>
        <n v="62000"/>
        <n v="27890.65"/>
        <n v="3490"/>
        <n v="2160"/>
        <n v="5650"/>
        <n v="98700"/>
        <n v="31.4" u="1"/>
        <n v="2691.69" u="1"/>
        <n v="2919" u="1"/>
        <n v="4751.8900000000003" u="1"/>
        <n v="438.94" u="1"/>
        <n v="386.91" u="1"/>
        <n v="124.19" u="1"/>
        <n v="4627.7" u="1"/>
        <n v="14378.6" u="1"/>
        <n v="6082.5" u="1"/>
        <n v="10504.89" u="1"/>
        <n v="1005.06" u="1"/>
        <n v="671.37" u="1"/>
        <n v="4.3899999999999997" u="1"/>
        <n v="81.150000000000006" u="1"/>
        <n v="10891.8" u="1"/>
        <n v="2849.55" u="1"/>
        <n v="3492.09" u="1"/>
        <n v="68.48" u="1"/>
        <n v="840.22" u="1"/>
        <n v="110" u="1"/>
        <n v="14817.54" u="1"/>
        <n v="14.42" u="1"/>
        <n v="832.81" u="1"/>
        <n v="69.45" u="1"/>
        <n v="929.21" u="1"/>
        <n v="9.5399999999999991" u="1"/>
        <n v="4369.8100000000004" u="1"/>
        <n v="819.21" u="1"/>
        <n v="6001.35" u="1"/>
      </sharedItems>
    </cacheField>
    <cacheField name="ns1:KwotaMaWaluta" numFmtId="0">
      <sharedItems containsNonDate="0" containsString="0" containsBlank="1" containsNumber="1" containsInteger="1" minValue="200" maxValue="3400" count="11">
        <m/>
        <n v="690" u="1"/>
        <n v="1100" u="1"/>
        <n v="1500" u="1"/>
        <n v="3400" u="1"/>
        <n v="750" u="1"/>
        <n v="210" u="1"/>
        <n v="1090" u="1"/>
        <n v="900" u="1"/>
        <n v="2700" u="1"/>
        <n v="200" u="1"/>
      </sharedItems>
    </cacheField>
    <cacheField name="ns1:KodWalutyMa" numFmtId="49">
      <sharedItems containsNonDate="0" containsBlank="1" count="3">
        <m/>
        <s v="EUR" u="1"/>
        <s v="USD" u="1"/>
      </sharedItems>
    </cacheField>
    <cacheField name="ns1:OpisZapisuMa" numFmtId="49">
      <sharedItems containsBlank="1"/>
    </cacheField>
    <cacheField name="ns1:LiczbaWierszyKontoZapisj" numFmtId="0">
      <sharedItems containsSemiMixedTypes="0" containsString="0" containsNumber="1" containsInteger="1" minValue="28" maxValue="28"/>
    </cacheField>
    <cacheField name="ns1:SumaWinien" numFmtId="0">
      <sharedItems containsSemiMixedTypes="0" containsString="0" containsNumber="1" minValue="317158.12" maxValue="317158.12"/>
    </cacheField>
    <cacheField name="ns1:SumaMa" numFmtId="0">
      <sharedItems containsSemiMixedTypes="0" containsString="0" containsNumber="1" minValue="317158.12" maxValue="317158.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"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s v="G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x v="0"/>
    <m/>
    <x v="0"/>
    <m/>
    <x v="0"/>
    <x v="0"/>
    <x v="0"/>
    <x v="0"/>
    <m/>
    <x v="0"/>
    <n v="12"/>
    <n v="317158.12"/>
    <m/>
    <m/>
    <x v="0"/>
    <x v="0"/>
    <x v="0"/>
    <x v="0"/>
    <x v="0"/>
    <m/>
    <x v="0"/>
    <x v="0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s v="G"/>
    <x v="1"/>
    <x v="1"/>
    <x v="0"/>
    <x v="0"/>
    <x v="0"/>
    <x v="1"/>
    <x v="1"/>
    <x v="1"/>
    <x v="0"/>
    <x v="0"/>
    <x v="0"/>
    <x v="1"/>
    <x v="0"/>
    <x v="1"/>
    <x v="0"/>
    <x v="1"/>
    <x v="1"/>
    <m/>
    <m/>
    <x v="0"/>
    <m/>
    <x v="0"/>
    <m/>
    <x v="0"/>
    <x v="0"/>
    <x v="0"/>
    <x v="0"/>
    <m/>
    <x v="0"/>
    <n v="12"/>
    <n v="317158.12"/>
    <m/>
    <m/>
    <x v="0"/>
    <x v="0"/>
    <x v="0"/>
    <x v="0"/>
    <x v="0"/>
    <m/>
    <x v="0"/>
    <x v="0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s v="G"/>
    <x v="2"/>
    <x v="2"/>
    <x v="0"/>
    <x v="1"/>
    <x v="1"/>
    <x v="2"/>
    <x v="2"/>
    <x v="2"/>
    <x v="0"/>
    <x v="0"/>
    <x v="0"/>
    <x v="2"/>
    <x v="1"/>
    <x v="2"/>
    <x v="1"/>
    <x v="2"/>
    <x v="2"/>
    <m/>
    <m/>
    <x v="0"/>
    <m/>
    <x v="0"/>
    <m/>
    <x v="0"/>
    <x v="0"/>
    <x v="0"/>
    <x v="0"/>
    <m/>
    <x v="0"/>
    <n v="12"/>
    <n v="317158.12"/>
    <m/>
    <m/>
    <x v="0"/>
    <x v="0"/>
    <x v="0"/>
    <x v="0"/>
    <x v="0"/>
    <m/>
    <x v="0"/>
    <x v="0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s v="G"/>
    <x v="3"/>
    <x v="3"/>
    <x v="0"/>
    <x v="1"/>
    <x v="1"/>
    <x v="3"/>
    <x v="3"/>
    <x v="3"/>
    <x v="0"/>
    <x v="0"/>
    <x v="0"/>
    <x v="3"/>
    <x v="2"/>
    <x v="3"/>
    <x v="2"/>
    <x v="2"/>
    <x v="2"/>
    <m/>
    <m/>
    <x v="0"/>
    <m/>
    <x v="0"/>
    <m/>
    <x v="0"/>
    <x v="0"/>
    <x v="0"/>
    <x v="0"/>
    <m/>
    <x v="0"/>
    <n v="12"/>
    <n v="317158.12"/>
    <m/>
    <m/>
    <x v="0"/>
    <x v="0"/>
    <x v="0"/>
    <x v="0"/>
    <x v="0"/>
    <m/>
    <x v="0"/>
    <x v="0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s v="G"/>
    <x v="4"/>
    <x v="4"/>
    <x v="0"/>
    <x v="1"/>
    <x v="1"/>
    <x v="4"/>
    <x v="4"/>
    <x v="4"/>
    <x v="0"/>
    <x v="0"/>
    <x v="0"/>
    <x v="4"/>
    <x v="3"/>
    <x v="4"/>
    <x v="3"/>
    <x v="2"/>
    <x v="2"/>
    <m/>
    <m/>
    <x v="0"/>
    <m/>
    <x v="0"/>
    <m/>
    <x v="0"/>
    <x v="0"/>
    <x v="0"/>
    <x v="0"/>
    <m/>
    <x v="0"/>
    <n v="12"/>
    <n v="317158.12"/>
    <m/>
    <m/>
    <x v="0"/>
    <x v="0"/>
    <x v="0"/>
    <x v="0"/>
    <x v="0"/>
    <m/>
    <x v="0"/>
    <x v="0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s v="G"/>
    <x v="5"/>
    <x v="5"/>
    <x v="0"/>
    <x v="1"/>
    <x v="1"/>
    <x v="5"/>
    <x v="5"/>
    <x v="5"/>
    <x v="0"/>
    <x v="0"/>
    <x v="0"/>
    <x v="5"/>
    <x v="1"/>
    <x v="5"/>
    <x v="0"/>
    <x v="2"/>
    <x v="2"/>
    <m/>
    <m/>
    <x v="0"/>
    <m/>
    <x v="0"/>
    <m/>
    <x v="0"/>
    <x v="0"/>
    <x v="0"/>
    <x v="0"/>
    <m/>
    <x v="0"/>
    <n v="12"/>
    <n v="317158.12"/>
    <m/>
    <m/>
    <x v="0"/>
    <x v="0"/>
    <x v="0"/>
    <x v="0"/>
    <x v="0"/>
    <m/>
    <x v="0"/>
    <x v="0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s v="G"/>
    <x v="6"/>
    <x v="6"/>
    <x v="0"/>
    <x v="2"/>
    <x v="2"/>
    <x v="6"/>
    <x v="6"/>
    <x v="6"/>
    <x v="0"/>
    <x v="0"/>
    <x v="1"/>
    <x v="6"/>
    <x v="4"/>
    <x v="6"/>
    <x v="4"/>
    <x v="2"/>
    <x v="2"/>
    <m/>
    <m/>
    <x v="0"/>
    <m/>
    <x v="0"/>
    <m/>
    <x v="0"/>
    <x v="0"/>
    <x v="0"/>
    <x v="0"/>
    <m/>
    <x v="0"/>
    <n v="12"/>
    <n v="317158.12"/>
    <m/>
    <m/>
    <x v="0"/>
    <x v="0"/>
    <x v="0"/>
    <x v="0"/>
    <x v="0"/>
    <m/>
    <x v="0"/>
    <x v="0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s v="G"/>
    <x v="7"/>
    <x v="7"/>
    <x v="0"/>
    <x v="2"/>
    <x v="2"/>
    <x v="7"/>
    <x v="7"/>
    <x v="7"/>
    <x v="0"/>
    <x v="0"/>
    <x v="0"/>
    <x v="5"/>
    <x v="5"/>
    <x v="7"/>
    <x v="0"/>
    <x v="2"/>
    <x v="3"/>
    <m/>
    <m/>
    <x v="0"/>
    <m/>
    <x v="0"/>
    <m/>
    <x v="0"/>
    <x v="0"/>
    <x v="0"/>
    <x v="0"/>
    <m/>
    <x v="0"/>
    <n v="12"/>
    <n v="317158.12"/>
    <m/>
    <m/>
    <x v="0"/>
    <x v="0"/>
    <x v="0"/>
    <x v="0"/>
    <x v="0"/>
    <m/>
    <x v="0"/>
    <x v="0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s v="G"/>
    <x v="8"/>
    <x v="8"/>
    <x v="0"/>
    <x v="2"/>
    <x v="2"/>
    <x v="7"/>
    <x v="7"/>
    <x v="8"/>
    <x v="0"/>
    <x v="0"/>
    <x v="0"/>
    <x v="5"/>
    <x v="6"/>
    <x v="8"/>
    <x v="0"/>
    <x v="2"/>
    <x v="4"/>
    <m/>
    <m/>
    <x v="0"/>
    <m/>
    <x v="0"/>
    <m/>
    <x v="0"/>
    <x v="0"/>
    <x v="0"/>
    <x v="0"/>
    <m/>
    <x v="0"/>
    <n v="12"/>
    <n v="317158.12"/>
    <m/>
    <m/>
    <x v="0"/>
    <x v="0"/>
    <x v="0"/>
    <x v="0"/>
    <x v="0"/>
    <m/>
    <x v="0"/>
    <x v="0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s v="G"/>
    <x v="9"/>
    <x v="9"/>
    <x v="0"/>
    <x v="2"/>
    <x v="2"/>
    <x v="7"/>
    <x v="7"/>
    <x v="9"/>
    <x v="0"/>
    <x v="0"/>
    <x v="0"/>
    <x v="5"/>
    <x v="7"/>
    <x v="9"/>
    <x v="0"/>
    <x v="2"/>
    <x v="5"/>
    <m/>
    <m/>
    <x v="0"/>
    <m/>
    <x v="0"/>
    <m/>
    <x v="0"/>
    <x v="0"/>
    <x v="0"/>
    <x v="0"/>
    <m/>
    <x v="0"/>
    <n v="12"/>
    <n v="317158.12"/>
    <m/>
    <m/>
    <x v="0"/>
    <x v="0"/>
    <x v="0"/>
    <x v="0"/>
    <x v="0"/>
    <m/>
    <x v="0"/>
    <x v="0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s v="G"/>
    <x v="10"/>
    <x v="10"/>
    <x v="0"/>
    <x v="2"/>
    <x v="2"/>
    <x v="7"/>
    <x v="7"/>
    <x v="10"/>
    <x v="0"/>
    <x v="0"/>
    <x v="0"/>
    <x v="5"/>
    <x v="8"/>
    <x v="10"/>
    <x v="0"/>
    <x v="2"/>
    <x v="6"/>
    <m/>
    <m/>
    <x v="0"/>
    <m/>
    <x v="0"/>
    <m/>
    <x v="0"/>
    <x v="0"/>
    <x v="0"/>
    <x v="0"/>
    <m/>
    <x v="0"/>
    <n v="12"/>
    <n v="317158.12"/>
    <m/>
    <m/>
    <x v="0"/>
    <x v="0"/>
    <x v="0"/>
    <x v="0"/>
    <x v="0"/>
    <m/>
    <x v="0"/>
    <x v="0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s v="G"/>
    <x v="11"/>
    <x v="11"/>
    <x v="0"/>
    <x v="2"/>
    <x v="2"/>
    <x v="8"/>
    <x v="8"/>
    <x v="11"/>
    <x v="0"/>
    <x v="0"/>
    <x v="0"/>
    <x v="5"/>
    <x v="9"/>
    <x v="11"/>
    <x v="0"/>
    <x v="2"/>
    <x v="7"/>
    <m/>
    <m/>
    <x v="0"/>
    <m/>
    <x v="0"/>
    <m/>
    <x v="0"/>
    <x v="0"/>
    <x v="0"/>
    <x v="0"/>
    <m/>
    <x v="0"/>
    <n v="12"/>
    <n v="317158.12"/>
    <m/>
    <m/>
    <x v="0"/>
    <x v="0"/>
    <x v="0"/>
    <x v="0"/>
    <x v="0"/>
    <m/>
    <x v="0"/>
    <x v="0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s v="G"/>
    <x v="12"/>
    <x v="12"/>
    <x v="0"/>
    <x v="2"/>
    <x v="2"/>
    <x v="8"/>
    <x v="8"/>
    <x v="12"/>
    <x v="0"/>
    <x v="0"/>
    <x v="0"/>
    <x v="5"/>
    <x v="10"/>
    <x v="12"/>
    <x v="0"/>
    <x v="2"/>
    <x v="8"/>
    <m/>
    <m/>
    <x v="0"/>
    <m/>
    <x v="0"/>
    <m/>
    <x v="0"/>
    <x v="0"/>
    <x v="0"/>
    <x v="0"/>
    <m/>
    <x v="0"/>
    <n v="12"/>
    <n v="317158.12"/>
    <m/>
    <m/>
    <x v="0"/>
    <x v="0"/>
    <x v="0"/>
    <x v="0"/>
    <x v="0"/>
    <m/>
    <x v="0"/>
    <x v="0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s v="G"/>
    <x v="13"/>
    <x v="13"/>
    <x v="0"/>
    <x v="2"/>
    <x v="2"/>
    <x v="8"/>
    <x v="8"/>
    <x v="13"/>
    <x v="0"/>
    <x v="0"/>
    <x v="0"/>
    <x v="7"/>
    <x v="0"/>
    <x v="13"/>
    <x v="0"/>
    <x v="3"/>
    <x v="9"/>
    <m/>
    <m/>
    <x v="0"/>
    <m/>
    <x v="0"/>
    <m/>
    <x v="0"/>
    <x v="0"/>
    <x v="0"/>
    <x v="0"/>
    <m/>
    <x v="0"/>
    <n v="12"/>
    <n v="317158.12"/>
    <m/>
    <m/>
    <x v="0"/>
    <x v="0"/>
    <x v="0"/>
    <x v="0"/>
    <x v="0"/>
    <m/>
    <x v="0"/>
    <x v="0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s v="G"/>
    <x v="14"/>
    <x v="14"/>
    <x v="0"/>
    <x v="2"/>
    <x v="2"/>
    <x v="9"/>
    <x v="9"/>
    <x v="14"/>
    <x v="0"/>
    <x v="0"/>
    <x v="0"/>
    <x v="5"/>
    <x v="0"/>
    <x v="14"/>
    <x v="0"/>
    <x v="4"/>
    <x v="0"/>
    <m/>
    <m/>
    <x v="0"/>
    <m/>
    <x v="0"/>
    <m/>
    <x v="0"/>
    <x v="0"/>
    <x v="0"/>
    <x v="0"/>
    <m/>
    <x v="0"/>
    <n v="12"/>
    <n v="317158.12"/>
    <m/>
    <m/>
    <x v="0"/>
    <x v="0"/>
    <x v="0"/>
    <x v="0"/>
    <x v="0"/>
    <m/>
    <x v="0"/>
    <x v="0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s v="G"/>
    <x v="15"/>
    <x v="15"/>
    <x v="0"/>
    <x v="2"/>
    <x v="2"/>
    <x v="10"/>
    <x v="10"/>
    <x v="15"/>
    <x v="0"/>
    <x v="0"/>
    <x v="0"/>
    <x v="5"/>
    <x v="0"/>
    <x v="15"/>
    <x v="0"/>
    <x v="5"/>
    <x v="10"/>
    <m/>
    <m/>
    <x v="0"/>
    <m/>
    <x v="0"/>
    <m/>
    <x v="0"/>
    <x v="0"/>
    <x v="0"/>
    <x v="0"/>
    <m/>
    <x v="0"/>
    <n v="12"/>
    <n v="317158.12"/>
    <m/>
    <m/>
    <x v="0"/>
    <x v="0"/>
    <x v="0"/>
    <x v="0"/>
    <x v="0"/>
    <m/>
    <x v="0"/>
    <x v="0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s v="G"/>
    <x v="16"/>
    <x v="16"/>
    <x v="0"/>
    <x v="2"/>
    <x v="2"/>
    <x v="10"/>
    <x v="10"/>
    <x v="16"/>
    <x v="0"/>
    <x v="0"/>
    <x v="0"/>
    <x v="5"/>
    <x v="11"/>
    <x v="16"/>
    <x v="5"/>
    <x v="2"/>
    <x v="11"/>
    <m/>
    <m/>
    <x v="0"/>
    <m/>
    <x v="0"/>
    <m/>
    <x v="0"/>
    <x v="0"/>
    <x v="0"/>
    <x v="0"/>
    <m/>
    <x v="0"/>
    <n v="12"/>
    <n v="317158.12"/>
    <m/>
    <m/>
    <x v="0"/>
    <x v="0"/>
    <x v="0"/>
    <x v="0"/>
    <x v="0"/>
    <m/>
    <x v="0"/>
    <x v="0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s v="G"/>
    <x v="17"/>
    <x v="17"/>
    <x v="0"/>
    <x v="3"/>
    <x v="3"/>
    <x v="11"/>
    <x v="11"/>
    <x v="17"/>
    <x v="0"/>
    <x v="0"/>
    <x v="0"/>
    <x v="5"/>
    <x v="10"/>
    <x v="12"/>
    <x v="0"/>
    <x v="2"/>
    <x v="12"/>
    <m/>
    <m/>
    <x v="0"/>
    <m/>
    <x v="0"/>
    <m/>
    <x v="0"/>
    <x v="0"/>
    <x v="0"/>
    <x v="0"/>
    <m/>
    <x v="0"/>
    <n v="12"/>
    <n v="317158.12"/>
    <m/>
    <m/>
    <x v="0"/>
    <x v="0"/>
    <x v="0"/>
    <x v="0"/>
    <x v="0"/>
    <m/>
    <x v="0"/>
    <x v="0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s v="G"/>
    <x v="18"/>
    <x v="18"/>
    <x v="0"/>
    <x v="3"/>
    <x v="3"/>
    <x v="12"/>
    <x v="12"/>
    <x v="18"/>
    <x v="0"/>
    <x v="0"/>
    <x v="0"/>
    <x v="5"/>
    <x v="12"/>
    <x v="16"/>
    <x v="6"/>
    <x v="2"/>
    <x v="2"/>
    <m/>
    <m/>
    <x v="0"/>
    <m/>
    <x v="0"/>
    <m/>
    <x v="0"/>
    <x v="0"/>
    <x v="0"/>
    <x v="0"/>
    <m/>
    <x v="0"/>
    <n v="12"/>
    <n v="317158.12"/>
    <m/>
    <m/>
    <x v="0"/>
    <x v="0"/>
    <x v="0"/>
    <x v="0"/>
    <x v="0"/>
    <m/>
    <x v="0"/>
    <x v="0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s v="G"/>
    <x v="19"/>
    <x v="19"/>
    <x v="1"/>
    <x v="4"/>
    <x v="4"/>
    <x v="13"/>
    <x v="13"/>
    <x v="19"/>
    <x v="0"/>
    <x v="0"/>
    <x v="2"/>
    <x v="5"/>
    <x v="13"/>
    <x v="16"/>
    <x v="7"/>
    <x v="2"/>
    <x v="13"/>
    <m/>
    <m/>
    <x v="0"/>
    <m/>
    <x v="0"/>
    <m/>
    <x v="0"/>
    <x v="0"/>
    <x v="0"/>
    <x v="0"/>
    <m/>
    <x v="0"/>
    <n v="12"/>
    <n v="317158.12"/>
    <m/>
    <m/>
    <x v="0"/>
    <x v="0"/>
    <x v="0"/>
    <x v="0"/>
    <x v="0"/>
    <m/>
    <x v="0"/>
    <x v="0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s v="G"/>
    <x v="20"/>
    <x v="20"/>
    <x v="1"/>
    <x v="4"/>
    <x v="4"/>
    <x v="13"/>
    <x v="13"/>
    <x v="20"/>
    <x v="0"/>
    <x v="0"/>
    <x v="3"/>
    <x v="5"/>
    <x v="14"/>
    <x v="16"/>
    <x v="8"/>
    <x v="2"/>
    <x v="14"/>
    <m/>
    <m/>
    <x v="0"/>
    <m/>
    <x v="0"/>
    <m/>
    <x v="0"/>
    <x v="0"/>
    <x v="0"/>
    <x v="0"/>
    <m/>
    <x v="0"/>
    <n v="12"/>
    <n v="317158.12"/>
    <m/>
    <m/>
    <x v="0"/>
    <x v="0"/>
    <x v="0"/>
    <x v="0"/>
    <x v="0"/>
    <m/>
    <x v="0"/>
    <x v="0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s v="G"/>
    <x v="21"/>
    <x v="21"/>
    <x v="1"/>
    <x v="4"/>
    <x v="4"/>
    <x v="13"/>
    <x v="13"/>
    <x v="21"/>
    <x v="0"/>
    <x v="0"/>
    <x v="4"/>
    <x v="5"/>
    <x v="15"/>
    <x v="16"/>
    <x v="9"/>
    <x v="2"/>
    <x v="15"/>
    <m/>
    <m/>
    <x v="0"/>
    <m/>
    <x v="0"/>
    <m/>
    <x v="0"/>
    <x v="0"/>
    <x v="0"/>
    <x v="0"/>
    <m/>
    <x v="0"/>
    <n v="12"/>
    <n v="317158.12"/>
    <m/>
    <m/>
    <x v="0"/>
    <x v="0"/>
    <x v="0"/>
    <x v="0"/>
    <x v="0"/>
    <m/>
    <x v="0"/>
    <x v="0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s v="G"/>
    <x v="22"/>
    <x v="22"/>
    <x v="1"/>
    <x v="4"/>
    <x v="4"/>
    <x v="13"/>
    <x v="13"/>
    <x v="22"/>
    <x v="0"/>
    <x v="0"/>
    <x v="5"/>
    <x v="5"/>
    <x v="16"/>
    <x v="16"/>
    <x v="10"/>
    <x v="2"/>
    <x v="16"/>
    <m/>
    <m/>
    <x v="0"/>
    <m/>
    <x v="0"/>
    <m/>
    <x v="0"/>
    <x v="0"/>
    <x v="0"/>
    <x v="0"/>
    <m/>
    <x v="0"/>
    <n v="12"/>
    <n v="317158.12"/>
    <m/>
    <m/>
    <x v="0"/>
    <x v="0"/>
    <x v="0"/>
    <x v="0"/>
    <x v="0"/>
    <m/>
    <x v="0"/>
    <x v="0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s v="G"/>
    <x v="23"/>
    <x v="23"/>
    <x v="1"/>
    <x v="4"/>
    <x v="4"/>
    <x v="14"/>
    <x v="14"/>
    <x v="23"/>
    <x v="0"/>
    <x v="0"/>
    <x v="0"/>
    <x v="5"/>
    <x v="17"/>
    <x v="16"/>
    <x v="11"/>
    <x v="2"/>
    <x v="10"/>
    <m/>
    <m/>
    <x v="0"/>
    <m/>
    <x v="0"/>
    <m/>
    <x v="0"/>
    <x v="0"/>
    <x v="0"/>
    <x v="0"/>
    <m/>
    <x v="0"/>
    <n v="12"/>
    <n v="317158.12"/>
    <m/>
    <m/>
    <x v="0"/>
    <x v="0"/>
    <x v="0"/>
    <x v="0"/>
    <x v="0"/>
    <m/>
    <x v="0"/>
    <x v="0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s v="G"/>
    <x v="24"/>
    <x v="24"/>
    <x v="1"/>
    <x v="4"/>
    <x v="4"/>
    <x v="14"/>
    <x v="14"/>
    <x v="24"/>
    <x v="0"/>
    <x v="0"/>
    <x v="0"/>
    <x v="5"/>
    <x v="18"/>
    <x v="16"/>
    <x v="12"/>
    <x v="2"/>
    <x v="11"/>
    <m/>
    <m/>
    <x v="0"/>
    <m/>
    <x v="0"/>
    <m/>
    <x v="0"/>
    <x v="0"/>
    <x v="0"/>
    <x v="0"/>
    <m/>
    <x v="0"/>
    <n v="12"/>
    <n v="317158.12"/>
    <m/>
    <m/>
    <x v="0"/>
    <x v="0"/>
    <x v="0"/>
    <x v="0"/>
    <x v="0"/>
    <m/>
    <x v="0"/>
    <x v="0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s v="G"/>
    <x v="25"/>
    <x v="25"/>
    <x v="1"/>
    <x v="4"/>
    <x v="4"/>
    <x v="15"/>
    <x v="15"/>
    <x v="25"/>
    <x v="0"/>
    <x v="0"/>
    <x v="0"/>
    <x v="5"/>
    <x v="19"/>
    <x v="16"/>
    <x v="13"/>
    <x v="2"/>
    <x v="1"/>
    <m/>
    <m/>
    <x v="0"/>
    <m/>
    <x v="0"/>
    <m/>
    <x v="0"/>
    <x v="0"/>
    <x v="0"/>
    <x v="0"/>
    <m/>
    <x v="0"/>
    <n v="12"/>
    <n v="317158.12"/>
    <m/>
    <m/>
    <x v="0"/>
    <x v="0"/>
    <x v="0"/>
    <x v="0"/>
    <x v="0"/>
    <m/>
    <x v="0"/>
    <x v="0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s v="G"/>
    <x v="26"/>
    <x v="26"/>
    <x v="1"/>
    <x v="4"/>
    <x v="4"/>
    <x v="16"/>
    <x v="16"/>
    <x v="26"/>
    <x v="0"/>
    <x v="0"/>
    <x v="0"/>
    <x v="8"/>
    <x v="0"/>
    <x v="17"/>
    <x v="0"/>
    <x v="6"/>
    <x v="2"/>
    <m/>
    <m/>
    <x v="0"/>
    <m/>
    <x v="0"/>
    <m/>
    <x v="0"/>
    <x v="0"/>
    <x v="0"/>
    <x v="0"/>
    <m/>
    <x v="0"/>
    <n v="12"/>
    <n v="317158.12"/>
    <m/>
    <m/>
    <x v="0"/>
    <x v="0"/>
    <x v="0"/>
    <x v="0"/>
    <x v="0"/>
    <m/>
    <x v="0"/>
    <x v="0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s v="G"/>
    <x v="27"/>
    <x v="27"/>
    <x v="1"/>
    <x v="5"/>
    <x v="5"/>
    <x v="17"/>
    <x v="17"/>
    <x v="27"/>
    <x v="0"/>
    <x v="0"/>
    <x v="6"/>
    <x v="5"/>
    <x v="20"/>
    <x v="16"/>
    <x v="14"/>
    <x v="2"/>
    <x v="2"/>
    <m/>
    <m/>
    <x v="0"/>
    <m/>
    <x v="0"/>
    <m/>
    <x v="0"/>
    <x v="0"/>
    <x v="0"/>
    <x v="0"/>
    <m/>
    <x v="0"/>
    <n v="12"/>
    <n v="317158.12"/>
    <m/>
    <m/>
    <x v="0"/>
    <x v="0"/>
    <x v="0"/>
    <x v="0"/>
    <x v="0"/>
    <m/>
    <x v="0"/>
    <x v="0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s v="G"/>
    <x v="28"/>
    <x v="28"/>
    <x v="1"/>
    <x v="5"/>
    <x v="5"/>
    <x v="18"/>
    <x v="18"/>
    <x v="28"/>
    <x v="0"/>
    <x v="0"/>
    <x v="7"/>
    <x v="5"/>
    <x v="21"/>
    <x v="16"/>
    <x v="15"/>
    <x v="2"/>
    <x v="2"/>
    <m/>
    <m/>
    <x v="0"/>
    <m/>
    <x v="0"/>
    <m/>
    <x v="0"/>
    <x v="0"/>
    <x v="0"/>
    <x v="0"/>
    <m/>
    <x v="0"/>
    <n v="12"/>
    <n v="317158.12"/>
    <m/>
    <m/>
    <x v="0"/>
    <x v="0"/>
    <x v="0"/>
    <x v="0"/>
    <x v="0"/>
    <m/>
    <x v="0"/>
    <x v="0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s v="G"/>
    <x v="29"/>
    <x v="29"/>
    <x v="1"/>
    <x v="6"/>
    <x v="6"/>
    <x v="19"/>
    <x v="19"/>
    <x v="29"/>
    <x v="0"/>
    <x v="0"/>
    <x v="0"/>
    <x v="9"/>
    <x v="0"/>
    <x v="18"/>
    <x v="0"/>
    <x v="7"/>
    <x v="10"/>
    <m/>
    <m/>
    <x v="0"/>
    <m/>
    <x v="0"/>
    <m/>
    <x v="0"/>
    <x v="0"/>
    <x v="0"/>
    <x v="0"/>
    <m/>
    <x v="0"/>
    <n v="12"/>
    <n v="317158.12"/>
    <m/>
    <m/>
    <x v="0"/>
    <x v="0"/>
    <x v="0"/>
    <x v="0"/>
    <x v="0"/>
    <m/>
    <x v="0"/>
    <x v="0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s v="G"/>
    <x v="30"/>
    <x v="29"/>
    <x v="1"/>
    <x v="6"/>
    <x v="6"/>
    <x v="19"/>
    <x v="19"/>
    <x v="29"/>
    <x v="0"/>
    <x v="0"/>
    <x v="0"/>
    <x v="10"/>
    <x v="0"/>
    <x v="19"/>
    <x v="0"/>
    <x v="8"/>
    <x v="11"/>
    <m/>
    <m/>
    <x v="0"/>
    <m/>
    <x v="0"/>
    <m/>
    <x v="0"/>
    <x v="0"/>
    <x v="0"/>
    <x v="0"/>
    <m/>
    <x v="0"/>
    <n v="12"/>
    <n v="317158.12"/>
    <m/>
    <m/>
    <x v="0"/>
    <x v="0"/>
    <x v="0"/>
    <x v="0"/>
    <x v="0"/>
    <m/>
    <x v="0"/>
    <x v="0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s v="G"/>
    <x v="31"/>
    <x v="29"/>
    <x v="1"/>
    <x v="6"/>
    <x v="6"/>
    <x v="19"/>
    <x v="19"/>
    <x v="29"/>
    <x v="0"/>
    <x v="0"/>
    <x v="0"/>
    <x v="11"/>
    <x v="0"/>
    <x v="20"/>
    <x v="0"/>
    <x v="9"/>
    <x v="1"/>
    <m/>
    <m/>
    <x v="0"/>
    <m/>
    <x v="0"/>
    <m/>
    <x v="0"/>
    <x v="0"/>
    <x v="0"/>
    <x v="0"/>
    <m/>
    <x v="0"/>
    <n v="12"/>
    <n v="317158.12"/>
    <m/>
    <m/>
    <x v="0"/>
    <x v="0"/>
    <x v="0"/>
    <x v="0"/>
    <x v="0"/>
    <m/>
    <x v="0"/>
    <x v="0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s v="G"/>
    <x v="32"/>
    <x v="30"/>
    <x v="1"/>
    <x v="6"/>
    <x v="6"/>
    <x v="20"/>
    <x v="20"/>
    <x v="30"/>
    <x v="0"/>
    <x v="0"/>
    <x v="0"/>
    <x v="12"/>
    <x v="0"/>
    <x v="21"/>
    <x v="0"/>
    <x v="10"/>
    <x v="11"/>
    <m/>
    <m/>
    <x v="0"/>
    <m/>
    <x v="0"/>
    <m/>
    <x v="0"/>
    <x v="0"/>
    <x v="0"/>
    <x v="0"/>
    <m/>
    <x v="0"/>
    <n v="12"/>
    <n v="317158.12"/>
    <m/>
    <m/>
    <x v="0"/>
    <x v="0"/>
    <x v="0"/>
    <x v="0"/>
    <x v="0"/>
    <m/>
    <x v="0"/>
    <x v="0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s v="G"/>
    <x v="33"/>
    <x v="31"/>
    <x v="1"/>
    <x v="6"/>
    <x v="6"/>
    <x v="21"/>
    <x v="21"/>
    <x v="30"/>
    <x v="0"/>
    <x v="0"/>
    <x v="0"/>
    <x v="5"/>
    <x v="0"/>
    <x v="22"/>
    <x v="0"/>
    <x v="11"/>
    <x v="11"/>
    <m/>
    <m/>
    <x v="0"/>
    <m/>
    <x v="0"/>
    <m/>
    <x v="0"/>
    <x v="0"/>
    <x v="0"/>
    <x v="0"/>
    <m/>
    <x v="0"/>
    <n v="12"/>
    <n v="317158.12"/>
    <m/>
    <m/>
    <x v="0"/>
    <x v="0"/>
    <x v="0"/>
    <x v="0"/>
    <x v="0"/>
    <m/>
    <x v="0"/>
    <x v="0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s v="G"/>
    <x v="34"/>
    <x v="32"/>
    <x v="1"/>
    <x v="6"/>
    <x v="6"/>
    <x v="22"/>
    <x v="22"/>
    <x v="30"/>
    <x v="0"/>
    <x v="0"/>
    <x v="0"/>
    <x v="5"/>
    <x v="0"/>
    <x v="7"/>
    <x v="0"/>
    <x v="12"/>
    <x v="11"/>
    <m/>
    <m/>
    <x v="0"/>
    <m/>
    <x v="0"/>
    <m/>
    <x v="0"/>
    <x v="0"/>
    <x v="0"/>
    <x v="0"/>
    <m/>
    <x v="0"/>
    <n v="12"/>
    <n v="317158.12"/>
    <m/>
    <m/>
    <x v="0"/>
    <x v="0"/>
    <x v="0"/>
    <x v="0"/>
    <x v="0"/>
    <m/>
    <x v="0"/>
    <x v="0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s v="G"/>
    <x v="35"/>
    <x v="33"/>
    <x v="1"/>
    <x v="6"/>
    <x v="6"/>
    <x v="23"/>
    <x v="23"/>
    <x v="31"/>
    <x v="0"/>
    <x v="0"/>
    <x v="8"/>
    <x v="5"/>
    <x v="22"/>
    <x v="23"/>
    <x v="16"/>
    <x v="2"/>
    <x v="2"/>
    <m/>
    <m/>
    <x v="0"/>
    <m/>
    <x v="0"/>
    <m/>
    <x v="0"/>
    <x v="0"/>
    <x v="0"/>
    <x v="0"/>
    <m/>
    <x v="0"/>
    <n v="12"/>
    <n v="317158.12"/>
    <m/>
    <m/>
    <x v="0"/>
    <x v="0"/>
    <x v="0"/>
    <x v="0"/>
    <x v="0"/>
    <m/>
    <x v="0"/>
    <x v="0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m/>
    <x v="36"/>
    <x v="34"/>
    <x v="2"/>
    <x v="7"/>
    <x v="7"/>
    <x v="24"/>
    <x v="24"/>
    <x v="32"/>
    <x v="1"/>
    <x v="1"/>
    <x v="9"/>
    <x v="13"/>
    <x v="23"/>
    <x v="24"/>
    <x v="17"/>
    <x v="13"/>
    <x v="2"/>
    <s v="G"/>
    <n v="1"/>
    <x v="1"/>
    <s v="R.k. tr. EUR FWIU 2 KONIEC ROKU"/>
    <x v="1"/>
    <s v="Różnice kursowe"/>
    <x v="1"/>
    <x v="1"/>
    <x v="1"/>
    <x v="1"/>
    <s v="R.k. tr. EUR FWIU 2 KONIEC ROKU"/>
    <x v="1"/>
    <n v="12"/>
    <n v="317158.12"/>
    <m/>
    <m/>
    <x v="0"/>
    <x v="0"/>
    <x v="0"/>
    <x v="0"/>
    <x v="0"/>
    <m/>
    <x v="0"/>
    <x v="0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m/>
    <x v="36"/>
    <x v="34"/>
    <x v="2"/>
    <x v="7"/>
    <x v="7"/>
    <x v="24"/>
    <x v="24"/>
    <x v="32"/>
    <x v="1"/>
    <x v="1"/>
    <x v="9"/>
    <x v="13"/>
    <x v="23"/>
    <x v="24"/>
    <x v="17"/>
    <x v="13"/>
    <x v="2"/>
    <s v="G"/>
    <n v="2"/>
    <x v="2"/>
    <s v="R.k. tr. EUR WBWE 1 KONIEC ROKU"/>
    <x v="2"/>
    <s v="Różnice kursowe"/>
    <x v="1"/>
    <x v="1"/>
    <x v="1"/>
    <x v="1"/>
    <s v="R.k. tr. EUR WBWE 1 KONIEC ROKU"/>
    <x v="2"/>
    <n v="12"/>
    <n v="317158.12"/>
    <m/>
    <m/>
    <x v="0"/>
    <x v="0"/>
    <x v="0"/>
    <x v="0"/>
    <x v="0"/>
    <m/>
    <x v="0"/>
    <x v="0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m/>
    <x v="36"/>
    <x v="34"/>
    <x v="2"/>
    <x v="7"/>
    <x v="7"/>
    <x v="24"/>
    <x v="24"/>
    <x v="32"/>
    <x v="1"/>
    <x v="1"/>
    <x v="9"/>
    <x v="13"/>
    <x v="23"/>
    <x v="24"/>
    <x v="17"/>
    <x v="13"/>
    <x v="2"/>
    <s v="G"/>
    <n v="3"/>
    <x v="3"/>
    <s v="R.k. tr. EUR WBWE 1 KONIEC ROKU"/>
    <x v="3"/>
    <s v="Różnice kursowe"/>
    <x v="1"/>
    <x v="1"/>
    <x v="1"/>
    <x v="1"/>
    <s v="R.k. tr. EUR WBWE 1 KONIEC ROKU"/>
    <x v="3"/>
    <n v="12"/>
    <n v="317158.12"/>
    <m/>
    <m/>
    <x v="0"/>
    <x v="0"/>
    <x v="0"/>
    <x v="0"/>
    <x v="0"/>
    <m/>
    <x v="0"/>
    <x v="0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m/>
    <x v="36"/>
    <x v="34"/>
    <x v="2"/>
    <x v="7"/>
    <x v="7"/>
    <x v="24"/>
    <x v="24"/>
    <x v="32"/>
    <x v="1"/>
    <x v="1"/>
    <x v="9"/>
    <x v="13"/>
    <x v="23"/>
    <x v="24"/>
    <x v="17"/>
    <x v="13"/>
    <x v="2"/>
    <s v="G"/>
    <n v="4"/>
    <x v="4"/>
    <s v="R.k. tr. EUR RKW 1 KONIEC ROKU"/>
    <x v="4"/>
    <s v="Różnice kursowe"/>
    <x v="1"/>
    <x v="1"/>
    <x v="1"/>
    <x v="1"/>
    <s v="R.k. tr. EUR RKW 1 KONIEC ROKU"/>
    <x v="4"/>
    <n v="12"/>
    <n v="317158.12"/>
    <m/>
    <m/>
    <x v="0"/>
    <x v="0"/>
    <x v="0"/>
    <x v="0"/>
    <x v="0"/>
    <m/>
    <x v="0"/>
    <x v="0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m/>
    <x v="36"/>
    <x v="34"/>
    <x v="2"/>
    <x v="7"/>
    <x v="7"/>
    <x v="24"/>
    <x v="24"/>
    <x v="32"/>
    <x v="1"/>
    <x v="1"/>
    <x v="9"/>
    <x v="13"/>
    <x v="23"/>
    <x v="24"/>
    <x v="17"/>
    <x v="13"/>
    <x v="2"/>
    <s v="G"/>
    <n v="5"/>
    <x v="5"/>
    <s v="R.k. tr. USD WBWU 1 KONIEC ROKU"/>
    <x v="5"/>
    <s v="Różnice kursowe"/>
    <x v="1"/>
    <x v="1"/>
    <x v="1"/>
    <x v="1"/>
    <s v="R.k. tr. USD WBWU 1 KONIEC ROKU"/>
    <x v="5"/>
    <n v="12"/>
    <n v="317158.12"/>
    <m/>
    <m/>
    <x v="0"/>
    <x v="0"/>
    <x v="0"/>
    <x v="0"/>
    <x v="0"/>
    <m/>
    <x v="0"/>
    <x v="0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m/>
    <x v="36"/>
    <x v="34"/>
    <x v="2"/>
    <x v="7"/>
    <x v="7"/>
    <x v="24"/>
    <x v="24"/>
    <x v="32"/>
    <x v="1"/>
    <x v="1"/>
    <x v="9"/>
    <x v="13"/>
    <x v="23"/>
    <x v="24"/>
    <x v="17"/>
    <x v="13"/>
    <x v="2"/>
    <s v="G"/>
    <n v="6"/>
    <x v="6"/>
    <s v="R.k. tr. USD WBWU 1 KONIEC ROKU"/>
    <x v="6"/>
    <s v="Różnice kursowe"/>
    <x v="1"/>
    <x v="1"/>
    <x v="1"/>
    <x v="1"/>
    <s v="R.k. tr. USD WBWU 1 KONIEC ROKU"/>
    <x v="6"/>
    <n v="12"/>
    <n v="317158.12"/>
    <m/>
    <m/>
    <x v="0"/>
    <x v="0"/>
    <x v="0"/>
    <x v="0"/>
    <x v="0"/>
    <m/>
    <x v="0"/>
    <x v="0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m/>
    <x v="36"/>
    <x v="34"/>
    <x v="2"/>
    <x v="7"/>
    <x v="7"/>
    <x v="24"/>
    <x v="24"/>
    <x v="32"/>
    <x v="1"/>
    <x v="1"/>
    <x v="9"/>
    <x v="13"/>
    <x v="23"/>
    <x v="24"/>
    <x v="17"/>
    <x v="13"/>
    <x v="2"/>
    <s v="G"/>
    <n v="7"/>
    <x v="1"/>
    <s v="R.k. tr. EUR FWIU 2 KONIEC ROKU"/>
    <x v="1"/>
    <s v="Różnice kursowe"/>
    <x v="1"/>
    <x v="1"/>
    <x v="1"/>
    <x v="1"/>
    <s v="techniczny"/>
    <x v="7"/>
    <n v="12"/>
    <n v="317158.12"/>
    <m/>
    <m/>
    <x v="0"/>
    <x v="0"/>
    <x v="0"/>
    <x v="0"/>
    <x v="0"/>
    <m/>
    <x v="0"/>
    <x v="0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m/>
    <x v="36"/>
    <x v="34"/>
    <x v="2"/>
    <x v="7"/>
    <x v="7"/>
    <x v="24"/>
    <x v="24"/>
    <x v="32"/>
    <x v="1"/>
    <x v="1"/>
    <x v="9"/>
    <x v="13"/>
    <x v="23"/>
    <x v="24"/>
    <x v="17"/>
    <x v="13"/>
    <x v="2"/>
    <s v="G"/>
    <n v="8"/>
    <x v="1"/>
    <s v="R.k. tr. EUR FWIU 2 KONIEC ROKU"/>
    <x v="1"/>
    <s v="Różnice kursowe"/>
    <x v="1"/>
    <x v="1"/>
    <x v="1"/>
    <x v="1"/>
    <s v="techniczny"/>
    <x v="8"/>
    <n v="12"/>
    <n v="317158.12"/>
    <m/>
    <m/>
    <x v="0"/>
    <x v="0"/>
    <x v="0"/>
    <x v="0"/>
    <x v="0"/>
    <m/>
    <x v="0"/>
    <x v="0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m/>
    <x v="36"/>
    <x v="34"/>
    <x v="2"/>
    <x v="7"/>
    <x v="7"/>
    <x v="24"/>
    <x v="24"/>
    <x v="32"/>
    <x v="1"/>
    <x v="1"/>
    <x v="9"/>
    <x v="13"/>
    <x v="23"/>
    <x v="24"/>
    <x v="17"/>
    <x v="13"/>
    <x v="2"/>
    <s v="G"/>
    <n v="9"/>
    <x v="1"/>
    <s v="R.k. tr. EUR FWIU 2 KONIEC ROKU"/>
    <x v="1"/>
    <s v="Różnice kursowe"/>
    <x v="1"/>
    <x v="1"/>
    <x v="1"/>
    <x v="1"/>
    <s v="amortyzacja za miesiąc grudzień"/>
    <x v="9"/>
    <n v="12"/>
    <n v="317158.12"/>
    <m/>
    <m/>
    <x v="0"/>
    <x v="0"/>
    <x v="0"/>
    <x v="0"/>
    <x v="0"/>
    <m/>
    <x v="0"/>
    <x v="0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m/>
    <x v="36"/>
    <x v="34"/>
    <x v="2"/>
    <x v="7"/>
    <x v="7"/>
    <x v="24"/>
    <x v="24"/>
    <x v="32"/>
    <x v="1"/>
    <x v="1"/>
    <x v="9"/>
    <x v="13"/>
    <x v="23"/>
    <x v="24"/>
    <x v="17"/>
    <x v="13"/>
    <x v="2"/>
    <s v="G"/>
    <n v="10"/>
    <x v="7"/>
    <s v="R.k. tr. EUR FWIU 2 KONIEC ROKU"/>
    <x v="1"/>
    <s v="Różnice kursowe"/>
    <x v="1"/>
    <x v="1"/>
    <x v="1"/>
    <x v="1"/>
    <s v="amortyzacja za miesiąc grudzień"/>
    <x v="10"/>
    <n v="12"/>
    <n v="317158.12"/>
    <m/>
    <m/>
    <x v="0"/>
    <x v="0"/>
    <x v="0"/>
    <x v="0"/>
    <x v="0"/>
    <m/>
    <x v="0"/>
    <x v="0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m/>
    <x v="36"/>
    <x v="34"/>
    <x v="2"/>
    <x v="7"/>
    <x v="7"/>
    <x v="24"/>
    <x v="24"/>
    <x v="32"/>
    <x v="1"/>
    <x v="1"/>
    <x v="9"/>
    <x v="13"/>
    <x v="23"/>
    <x v="24"/>
    <x v="17"/>
    <x v="13"/>
    <x v="2"/>
    <s v="G"/>
    <n v="11"/>
    <x v="8"/>
    <s v="R.k. tr. EUR FWIU 2 KONIEC ROKU"/>
    <x v="1"/>
    <s v="Różnice kursowe"/>
    <x v="1"/>
    <x v="1"/>
    <x v="1"/>
    <x v="1"/>
    <s v="amortyzacja za miesiąc grudzień"/>
    <x v="11"/>
    <n v="12"/>
    <n v="317158.12"/>
    <m/>
    <m/>
    <x v="0"/>
    <x v="0"/>
    <x v="0"/>
    <x v="0"/>
    <x v="0"/>
    <m/>
    <x v="0"/>
    <x v="0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m/>
    <x v="36"/>
    <x v="34"/>
    <x v="2"/>
    <x v="7"/>
    <x v="7"/>
    <x v="24"/>
    <x v="24"/>
    <x v="32"/>
    <x v="1"/>
    <x v="1"/>
    <x v="9"/>
    <x v="13"/>
    <x v="23"/>
    <x v="24"/>
    <x v="17"/>
    <x v="13"/>
    <x v="2"/>
    <s v="G"/>
    <n v="12"/>
    <x v="1"/>
    <s v="R.k. tr. EUR FWIU 2 KONIEC ROKU"/>
    <x v="1"/>
    <s v="Różnice kursowe"/>
    <x v="1"/>
    <x v="1"/>
    <x v="1"/>
    <x v="1"/>
    <s v="przychody"/>
    <x v="12"/>
    <n v="12"/>
    <n v="317158.12"/>
    <m/>
    <m/>
    <x v="0"/>
    <x v="0"/>
    <x v="0"/>
    <x v="0"/>
    <x v="0"/>
    <m/>
    <x v="0"/>
    <x v="0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m/>
    <x v="36"/>
    <x v="34"/>
    <x v="2"/>
    <x v="7"/>
    <x v="7"/>
    <x v="24"/>
    <x v="24"/>
    <x v="32"/>
    <x v="1"/>
    <x v="1"/>
    <x v="9"/>
    <x v="13"/>
    <x v="23"/>
    <x v="24"/>
    <x v="17"/>
    <x v="13"/>
    <x v="2"/>
    <m/>
    <m/>
    <x v="0"/>
    <m/>
    <x v="0"/>
    <m/>
    <x v="0"/>
    <x v="0"/>
    <x v="0"/>
    <x v="0"/>
    <m/>
    <x v="0"/>
    <n v="12"/>
    <n v="317158.12"/>
    <s v="G"/>
    <n v="1"/>
    <x v="1"/>
    <x v="1"/>
    <x v="1"/>
    <x v="0"/>
    <x v="0"/>
    <s v="R.k. tr. EUR FWIU          2 KONIEC ROKU"/>
    <x v="1"/>
    <x v="1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m/>
    <x v="36"/>
    <x v="34"/>
    <x v="2"/>
    <x v="7"/>
    <x v="7"/>
    <x v="24"/>
    <x v="24"/>
    <x v="32"/>
    <x v="1"/>
    <x v="1"/>
    <x v="9"/>
    <x v="13"/>
    <x v="23"/>
    <x v="24"/>
    <x v="17"/>
    <x v="13"/>
    <x v="2"/>
    <m/>
    <m/>
    <x v="0"/>
    <m/>
    <x v="0"/>
    <m/>
    <x v="0"/>
    <x v="0"/>
    <x v="0"/>
    <x v="0"/>
    <m/>
    <x v="0"/>
    <n v="12"/>
    <n v="317158.12"/>
    <s v="G"/>
    <n v="2"/>
    <x v="1"/>
    <x v="2"/>
    <x v="2"/>
    <x v="0"/>
    <x v="0"/>
    <m/>
    <x v="2"/>
    <x v="2"/>
    <x v="0"/>
    <x v="0"/>
    <s v="R.k. tr. EUR FWIU          2 KONIEC ROKU"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m/>
    <x v="36"/>
    <x v="34"/>
    <x v="2"/>
    <x v="7"/>
    <x v="7"/>
    <x v="24"/>
    <x v="24"/>
    <x v="32"/>
    <x v="1"/>
    <x v="1"/>
    <x v="9"/>
    <x v="13"/>
    <x v="23"/>
    <x v="24"/>
    <x v="17"/>
    <x v="13"/>
    <x v="2"/>
    <m/>
    <m/>
    <x v="0"/>
    <m/>
    <x v="0"/>
    <m/>
    <x v="0"/>
    <x v="0"/>
    <x v="0"/>
    <x v="0"/>
    <m/>
    <x v="0"/>
    <n v="12"/>
    <n v="317158.12"/>
    <s v="G"/>
    <n v="3"/>
    <x v="2"/>
    <x v="1"/>
    <x v="3"/>
    <x v="0"/>
    <x v="0"/>
    <s v="R.k. tr. EUR WBWE          1 KONIEC ROKU"/>
    <x v="1"/>
    <x v="1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m/>
    <x v="36"/>
    <x v="34"/>
    <x v="2"/>
    <x v="7"/>
    <x v="7"/>
    <x v="24"/>
    <x v="24"/>
    <x v="32"/>
    <x v="1"/>
    <x v="1"/>
    <x v="9"/>
    <x v="13"/>
    <x v="23"/>
    <x v="24"/>
    <x v="17"/>
    <x v="13"/>
    <x v="2"/>
    <m/>
    <m/>
    <x v="0"/>
    <m/>
    <x v="0"/>
    <m/>
    <x v="0"/>
    <x v="0"/>
    <x v="0"/>
    <x v="0"/>
    <m/>
    <x v="0"/>
    <n v="12"/>
    <n v="317158.12"/>
    <s v="G"/>
    <n v="4"/>
    <x v="2"/>
    <x v="2"/>
    <x v="2"/>
    <x v="0"/>
    <x v="0"/>
    <m/>
    <x v="3"/>
    <x v="3"/>
    <x v="0"/>
    <x v="0"/>
    <s v="R.k. tr. EUR WBWE          1 KONIEC ROKU"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m/>
    <x v="36"/>
    <x v="34"/>
    <x v="2"/>
    <x v="7"/>
    <x v="7"/>
    <x v="24"/>
    <x v="24"/>
    <x v="32"/>
    <x v="1"/>
    <x v="1"/>
    <x v="9"/>
    <x v="13"/>
    <x v="23"/>
    <x v="24"/>
    <x v="17"/>
    <x v="13"/>
    <x v="2"/>
    <m/>
    <m/>
    <x v="0"/>
    <m/>
    <x v="0"/>
    <m/>
    <x v="0"/>
    <x v="0"/>
    <x v="0"/>
    <x v="0"/>
    <m/>
    <x v="0"/>
    <n v="12"/>
    <n v="317158.12"/>
    <s v="G"/>
    <n v="5"/>
    <x v="3"/>
    <x v="1"/>
    <x v="4"/>
    <x v="0"/>
    <x v="0"/>
    <s v="R.k. tr. EUR WBWE          1 KONIEC ROKU"/>
    <x v="1"/>
    <x v="1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m/>
    <x v="36"/>
    <x v="34"/>
    <x v="2"/>
    <x v="7"/>
    <x v="7"/>
    <x v="24"/>
    <x v="24"/>
    <x v="32"/>
    <x v="1"/>
    <x v="1"/>
    <x v="9"/>
    <x v="13"/>
    <x v="23"/>
    <x v="24"/>
    <x v="17"/>
    <x v="13"/>
    <x v="2"/>
    <m/>
    <m/>
    <x v="0"/>
    <m/>
    <x v="0"/>
    <m/>
    <x v="0"/>
    <x v="0"/>
    <x v="0"/>
    <x v="0"/>
    <m/>
    <x v="0"/>
    <n v="12"/>
    <n v="317158.12"/>
    <s v="G"/>
    <n v="6"/>
    <x v="3"/>
    <x v="2"/>
    <x v="2"/>
    <x v="0"/>
    <x v="0"/>
    <m/>
    <x v="3"/>
    <x v="4"/>
    <x v="0"/>
    <x v="0"/>
    <s v="R.k. tr. EUR WBWE          1 KONIEC ROKU"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m/>
    <x v="36"/>
    <x v="34"/>
    <x v="2"/>
    <x v="7"/>
    <x v="7"/>
    <x v="24"/>
    <x v="24"/>
    <x v="32"/>
    <x v="1"/>
    <x v="1"/>
    <x v="9"/>
    <x v="13"/>
    <x v="23"/>
    <x v="24"/>
    <x v="17"/>
    <x v="13"/>
    <x v="2"/>
    <m/>
    <m/>
    <x v="0"/>
    <m/>
    <x v="0"/>
    <m/>
    <x v="0"/>
    <x v="0"/>
    <x v="0"/>
    <x v="0"/>
    <m/>
    <x v="0"/>
    <n v="12"/>
    <n v="317158.12"/>
    <s v="G"/>
    <n v="7"/>
    <x v="4"/>
    <x v="1"/>
    <x v="5"/>
    <x v="0"/>
    <x v="0"/>
    <s v="R.k. tr. EUR RKW           1 KONIEC ROKU"/>
    <x v="1"/>
    <x v="1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m/>
    <x v="36"/>
    <x v="34"/>
    <x v="2"/>
    <x v="7"/>
    <x v="7"/>
    <x v="24"/>
    <x v="24"/>
    <x v="32"/>
    <x v="1"/>
    <x v="1"/>
    <x v="9"/>
    <x v="13"/>
    <x v="23"/>
    <x v="24"/>
    <x v="17"/>
    <x v="13"/>
    <x v="2"/>
    <m/>
    <m/>
    <x v="0"/>
    <m/>
    <x v="0"/>
    <m/>
    <x v="0"/>
    <x v="0"/>
    <x v="0"/>
    <x v="0"/>
    <m/>
    <x v="0"/>
    <n v="12"/>
    <n v="317158.12"/>
    <s v="G"/>
    <n v="8"/>
    <x v="4"/>
    <x v="2"/>
    <x v="2"/>
    <x v="0"/>
    <x v="0"/>
    <m/>
    <x v="4"/>
    <x v="5"/>
    <x v="0"/>
    <x v="0"/>
    <s v="R.k. tr. EUR RKW           1 KONIEC ROKU"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m/>
    <x v="36"/>
    <x v="34"/>
    <x v="2"/>
    <x v="7"/>
    <x v="7"/>
    <x v="24"/>
    <x v="24"/>
    <x v="32"/>
    <x v="1"/>
    <x v="1"/>
    <x v="9"/>
    <x v="13"/>
    <x v="23"/>
    <x v="24"/>
    <x v="17"/>
    <x v="13"/>
    <x v="2"/>
    <m/>
    <m/>
    <x v="0"/>
    <m/>
    <x v="0"/>
    <m/>
    <x v="0"/>
    <x v="0"/>
    <x v="0"/>
    <x v="0"/>
    <m/>
    <x v="0"/>
    <n v="12"/>
    <n v="317158.12"/>
    <s v="G"/>
    <n v="9"/>
    <x v="5"/>
    <x v="1"/>
    <x v="6"/>
    <x v="0"/>
    <x v="0"/>
    <s v="R.k. tr. USD WBWU          1 KONIEC ROKU"/>
    <x v="1"/>
    <x v="1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m/>
    <x v="36"/>
    <x v="34"/>
    <x v="2"/>
    <x v="7"/>
    <x v="7"/>
    <x v="24"/>
    <x v="24"/>
    <x v="32"/>
    <x v="1"/>
    <x v="1"/>
    <x v="9"/>
    <x v="13"/>
    <x v="23"/>
    <x v="24"/>
    <x v="17"/>
    <x v="13"/>
    <x v="2"/>
    <m/>
    <m/>
    <x v="0"/>
    <m/>
    <x v="0"/>
    <m/>
    <x v="0"/>
    <x v="0"/>
    <x v="0"/>
    <x v="0"/>
    <m/>
    <x v="0"/>
    <n v="12"/>
    <n v="317158.12"/>
    <s v="G"/>
    <n v="10"/>
    <x v="5"/>
    <x v="2"/>
    <x v="2"/>
    <x v="0"/>
    <x v="0"/>
    <m/>
    <x v="5"/>
    <x v="6"/>
    <x v="0"/>
    <x v="0"/>
    <s v="R.k. tr. USD WBWU          1 KONIEC ROKU"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m/>
    <x v="36"/>
    <x v="34"/>
    <x v="2"/>
    <x v="7"/>
    <x v="7"/>
    <x v="24"/>
    <x v="24"/>
    <x v="32"/>
    <x v="1"/>
    <x v="1"/>
    <x v="9"/>
    <x v="13"/>
    <x v="23"/>
    <x v="24"/>
    <x v="17"/>
    <x v="13"/>
    <x v="2"/>
    <m/>
    <m/>
    <x v="0"/>
    <m/>
    <x v="0"/>
    <m/>
    <x v="0"/>
    <x v="0"/>
    <x v="0"/>
    <x v="0"/>
    <m/>
    <x v="0"/>
    <n v="12"/>
    <n v="317158.12"/>
    <s v="G"/>
    <n v="11"/>
    <x v="6"/>
    <x v="1"/>
    <x v="7"/>
    <x v="0"/>
    <x v="0"/>
    <s v="R.k. tr. USD WBWU          1 KONIEC ROKU"/>
    <x v="1"/>
    <x v="1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m/>
    <x v="36"/>
    <x v="34"/>
    <x v="2"/>
    <x v="7"/>
    <x v="7"/>
    <x v="24"/>
    <x v="24"/>
    <x v="32"/>
    <x v="1"/>
    <x v="1"/>
    <x v="9"/>
    <x v="13"/>
    <x v="23"/>
    <x v="24"/>
    <x v="17"/>
    <x v="13"/>
    <x v="2"/>
    <m/>
    <m/>
    <x v="0"/>
    <m/>
    <x v="0"/>
    <m/>
    <x v="0"/>
    <x v="0"/>
    <x v="0"/>
    <x v="0"/>
    <m/>
    <x v="0"/>
    <n v="12"/>
    <n v="317158.12"/>
    <s v="G"/>
    <n v="12"/>
    <x v="6"/>
    <x v="2"/>
    <x v="2"/>
    <x v="0"/>
    <x v="0"/>
    <m/>
    <x v="5"/>
    <x v="7"/>
    <x v="0"/>
    <x v="0"/>
    <s v="R.k. tr. USD WBWU          1 KONIEC ROKU"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m/>
    <x v="36"/>
    <x v="34"/>
    <x v="2"/>
    <x v="7"/>
    <x v="7"/>
    <x v="24"/>
    <x v="24"/>
    <x v="32"/>
    <x v="1"/>
    <x v="1"/>
    <x v="9"/>
    <x v="13"/>
    <x v="23"/>
    <x v="24"/>
    <x v="17"/>
    <x v="13"/>
    <x v="2"/>
    <m/>
    <m/>
    <x v="0"/>
    <m/>
    <x v="0"/>
    <m/>
    <x v="0"/>
    <x v="0"/>
    <x v="0"/>
    <x v="0"/>
    <m/>
    <x v="0"/>
    <n v="12"/>
    <n v="317158.12"/>
    <s v="G"/>
    <n v="13"/>
    <x v="7"/>
    <x v="3"/>
    <x v="8"/>
    <x v="0"/>
    <x v="0"/>
    <s v="techniczny"/>
    <x v="1"/>
    <x v="1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m/>
    <x v="36"/>
    <x v="34"/>
    <x v="2"/>
    <x v="7"/>
    <x v="7"/>
    <x v="24"/>
    <x v="24"/>
    <x v="32"/>
    <x v="1"/>
    <x v="1"/>
    <x v="9"/>
    <x v="13"/>
    <x v="23"/>
    <x v="24"/>
    <x v="17"/>
    <x v="13"/>
    <x v="2"/>
    <m/>
    <m/>
    <x v="0"/>
    <m/>
    <x v="0"/>
    <m/>
    <x v="0"/>
    <x v="0"/>
    <x v="0"/>
    <x v="0"/>
    <m/>
    <x v="0"/>
    <n v="12"/>
    <n v="317158.12"/>
    <s v="G"/>
    <n v="14"/>
    <x v="7"/>
    <x v="2"/>
    <x v="2"/>
    <x v="0"/>
    <x v="0"/>
    <m/>
    <x v="6"/>
    <x v="8"/>
    <x v="0"/>
    <x v="0"/>
    <s v="techniczny"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m/>
    <x v="36"/>
    <x v="34"/>
    <x v="2"/>
    <x v="7"/>
    <x v="7"/>
    <x v="24"/>
    <x v="24"/>
    <x v="32"/>
    <x v="1"/>
    <x v="1"/>
    <x v="9"/>
    <x v="13"/>
    <x v="23"/>
    <x v="24"/>
    <x v="17"/>
    <x v="13"/>
    <x v="2"/>
    <m/>
    <m/>
    <x v="0"/>
    <m/>
    <x v="0"/>
    <m/>
    <x v="0"/>
    <x v="0"/>
    <x v="0"/>
    <x v="0"/>
    <m/>
    <x v="0"/>
    <n v="12"/>
    <n v="317158.12"/>
    <s v="G"/>
    <n v="15"/>
    <x v="7"/>
    <x v="2"/>
    <x v="2"/>
    <x v="0"/>
    <x v="0"/>
    <m/>
    <x v="7"/>
    <x v="9"/>
    <x v="0"/>
    <x v="0"/>
    <s v="techniczny"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m/>
    <x v="36"/>
    <x v="34"/>
    <x v="2"/>
    <x v="7"/>
    <x v="7"/>
    <x v="24"/>
    <x v="24"/>
    <x v="32"/>
    <x v="1"/>
    <x v="1"/>
    <x v="9"/>
    <x v="13"/>
    <x v="23"/>
    <x v="24"/>
    <x v="17"/>
    <x v="13"/>
    <x v="2"/>
    <m/>
    <m/>
    <x v="0"/>
    <m/>
    <x v="0"/>
    <m/>
    <x v="0"/>
    <x v="0"/>
    <x v="0"/>
    <x v="0"/>
    <m/>
    <x v="0"/>
    <n v="12"/>
    <n v="317158.12"/>
    <s v="G"/>
    <n v="16"/>
    <x v="7"/>
    <x v="2"/>
    <x v="2"/>
    <x v="0"/>
    <x v="0"/>
    <m/>
    <x v="8"/>
    <x v="10"/>
    <x v="0"/>
    <x v="0"/>
    <s v="techniczny"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m/>
    <x v="36"/>
    <x v="34"/>
    <x v="2"/>
    <x v="7"/>
    <x v="7"/>
    <x v="24"/>
    <x v="24"/>
    <x v="32"/>
    <x v="1"/>
    <x v="1"/>
    <x v="9"/>
    <x v="13"/>
    <x v="23"/>
    <x v="24"/>
    <x v="17"/>
    <x v="13"/>
    <x v="2"/>
    <m/>
    <m/>
    <x v="0"/>
    <m/>
    <x v="0"/>
    <m/>
    <x v="0"/>
    <x v="0"/>
    <x v="0"/>
    <x v="0"/>
    <m/>
    <x v="0"/>
    <n v="12"/>
    <n v="317158.12"/>
    <s v="G"/>
    <n v="17"/>
    <x v="7"/>
    <x v="4"/>
    <x v="9"/>
    <x v="0"/>
    <x v="0"/>
    <s v="techniczny"/>
    <x v="1"/>
    <x v="1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m/>
    <x v="36"/>
    <x v="34"/>
    <x v="2"/>
    <x v="7"/>
    <x v="7"/>
    <x v="24"/>
    <x v="24"/>
    <x v="32"/>
    <x v="1"/>
    <x v="1"/>
    <x v="9"/>
    <x v="13"/>
    <x v="23"/>
    <x v="24"/>
    <x v="17"/>
    <x v="13"/>
    <x v="2"/>
    <m/>
    <m/>
    <x v="0"/>
    <m/>
    <x v="0"/>
    <m/>
    <x v="0"/>
    <x v="0"/>
    <x v="0"/>
    <x v="0"/>
    <m/>
    <x v="0"/>
    <n v="12"/>
    <n v="317158.12"/>
    <s v="G"/>
    <n v="18"/>
    <x v="7"/>
    <x v="2"/>
    <x v="2"/>
    <x v="0"/>
    <x v="0"/>
    <m/>
    <x v="9"/>
    <x v="11"/>
    <x v="0"/>
    <x v="0"/>
    <s v="techniczny"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m/>
    <x v="36"/>
    <x v="34"/>
    <x v="2"/>
    <x v="7"/>
    <x v="7"/>
    <x v="24"/>
    <x v="24"/>
    <x v="32"/>
    <x v="1"/>
    <x v="1"/>
    <x v="9"/>
    <x v="13"/>
    <x v="23"/>
    <x v="24"/>
    <x v="17"/>
    <x v="13"/>
    <x v="2"/>
    <m/>
    <m/>
    <x v="0"/>
    <m/>
    <x v="0"/>
    <m/>
    <x v="0"/>
    <x v="0"/>
    <x v="0"/>
    <x v="0"/>
    <m/>
    <x v="0"/>
    <n v="12"/>
    <n v="317158.12"/>
    <s v="G"/>
    <n v="19"/>
    <x v="7"/>
    <x v="5"/>
    <x v="10"/>
    <x v="0"/>
    <x v="0"/>
    <s v="amortyzacja za miesiąc grudzień"/>
    <x v="1"/>
    <x v="1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m/>
    <x v="36"/>
    <x v="34"/>
    <x v="2"/>
    <x v="7"/>
    <x v="7"/>
    <x v="24"/>
    <x v="24"/>
    <x v="32"/>
    <x v="1"/>
    <x v="1"/>
    <x v="9"/>
    <x v="13"/>
    <x v="23"/>
    <x v="24"/>
    <x v="17"/>
    <x v="13"/>
    <x v="2"/>
    <m/>
    <m/>
    <x v="0"/>
    <m/>
    <x v="0"/>
    <m/>
    <x v="0"/>
    <x v="0"/>
    <x v="0"/>
    <x v="0"/>
    <m/>
    <x v="0"/>
    <n v="12"/>
    <n v="317158.12"/>
    <s v="G"/>
    <n v="20"/>
    <x v="7"/>
    <x v="2"/>
    <x v="2"/>
    <x v="0"/>
    <x v="0"/>
    <m/>
    <x v="10"/>
    <x v="12"/>
    <x v="0"/>
    <x v="0"/>
    <s v="amortyzacja za miesiąc grudzień"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m/>
    <x v="36"/>
    <x v="34"/>
    <x v="2"/>
    <x v="7"/>
    <x v="7"/>
    <x v="24"/>
    <x v="24"/>
    <x v="32"/>
    <x v="1"/>
    <x v="1"/>
    <x v="9"/>
    <x v="13"/>
    <x v="23"/>
    <x v="24"/>
    <x v="17"/>
    <x v="13"/>
    <x v="2"/>
    <m/>
    <m/>
    <x v="0"/>
    <m/>
    <x v="0"/>
    <m/>
    <x v="0"/>
    <x v="0"/>
    <x v="0"/>
    <x v="0"/>
    <m/>
    <x v="0"/>
    <n v="12"/>
    <n v="317158.12"/>
    <s v="G"/>
    <n v="21"/>
    <x v="7"/>
    <x v="6"/>
    <x v="11"/>
    <x v="0"/>
    <x v="0"/>
    <s v="amortyzacja za miesiąc grudzień"/>
    <x v="1"/>
    <x v="1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m/>
    <x v="36"/>
    <x v="34"/>
    <x v="2"/>
    <x v="7"/>
    <x v="7"/>
    <x v="24"/>
    <x v="24"/>
    <x v="32"/>
    <x v="1"/>
    <x v="1"/>
    <x v="9"/>
    <x v="13"/>
    <x v="23"/>
    <x v="24"/>
    <x v="17"/>
    <x v="13"/>
    <x v="2"/>
    <m/>
    <m/>
    <x v="0"/>
    <m/>
    <x v="0"/>
    <m/>
    <x v="0"/>
    <x v="0"/>
    <x v="0"/>
    <x v="0"/>
    <m/>
    <x v="0"/>
    <n v="12"/>
    <n v="317158.12"/>
    <s v="G"/>
    <n v="22"/>
    <x v="8"/>
    <x v="7"/>
    <x v="12"/>
    <x v="0"/>
    <x v="0"/>
    <s v="amortyzacja za miesiąc grudzień"/>
    <x v="1"/>
    <x v="1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m/>
    <x v="36"/>
    <x v="34"/>
    <x v="2"/>
    <x v="7"/>
    <x v="7"/>
    <x v="24"/>
    <x v="24"/>
    <x v="32"/>
    <x v="1"/>
    <x v="1"/>
    <x v="9"/>
    <x v="13"/>
    <x v="23"/>
    <x v="24"/>
    <x v="17"/>
    <x v="13"/>
    <x v="2"/>
    <m/>
    <m/>
    <x v="0"/>
    <m/>
    <x v="0"/>
    <m/>
    <x v="0"/>
    <x v="0"/>
    <x v="0"/>
    <x v="0"/>
    <m/>
    <x v="0"/>
    <n v="12"/>
    <n v="317158.12"/>
    <s v="G"/>
    <n v="23"/>
    <x v="8"/>
    <x v="2"/>
    <x v="2"/>
    <x v="0"/>
    <x v="0"/>
    <m/>
    <x v="11"/>
    <x v="13"/>
    <x v="0"/>
    <x v="0"/>
    <s v="amortyzacja za miesiąc grudzień"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m/>
    <x v="36"/>
    <x v="34"/>
    <x v="2"/>
    <x v="7"/>
    <x v="7"/>
    <x v="24"/>
    <x v="24"/>
    <x v="32"/>
    <x v="1"/>
    <x v="1"/>
    <x v="9"/>
    <x v="13"/>
    <x v="23"/>
    <x v="24"/>
    <x v="17"/>
    <x v="13"/>
    <x v="2"/>
    <m/>
    <m/>
    <x v="0"/>
    <m/>
    <x v="0"/>
    <m/>
    <x v="0"/>
    <x v="0"/>
    <x v="0"/>
    <x v="0"/>
    <m/>
    <x v="0"/>
    <n v="12"/>
    <n v="317158.12"/>
    <s v="G"/>
    <n v="24"/>
    <x v="8"/>
    <x v="8"/>
    <x v="13"/>
    <x v="0"/>
    <x v="0"/>
    <s v="amortyzacja za miesiąc grudzień"/>
    <x v="1"/>
    <x v="1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m/>
    <x v="36"/>
    <x v="34"/>
    <x v="2"/>
    <x v="7"/>
    <x v="7"/>
    <x v="24"/>
    <x v="24"/>
    <x v="32"/>
    <x v="1"/>
    <x v="1"/>
    <x v="9"/>
    <x v="13"/>
    <x v="23"/>
    <x v="24"/>
    <x v="17"/>
    <x v="13"/>
    <x v="2"/>
    <m/>
    <m/>
    <x v="0"/>
    <m/>
    <x v="0"/>
    <m/>
    <x v="0"/>
    <x v="0"/>
    <x v="0"/>
    <x v="0"/>
    <m/>
    <x v="0"/>
    <n v="12"/>
    <n v="317158.12"/>
    <s v="G"/>
    <n v="25"/>
    <x v="9"/>
    <x v="9"/>
    <x v="14"/>
    <x v="0"/>
    <x v="0"/>
    <s v="amortyzacja za miesiąc grudzień"/>
    <x v="1"/>
    <x v="1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m/>
    <x v="36"/>
    <x v="34"/>
    <x v="2"/>
    <x v="7"/>
    <x v="7"/>
    <x v="24"/>
    <x v="24"/>
    <x v="32"/>
    <x v="1"/>
    <x v="1"/>
    <x v="9"/>
    <x v="13"/>
    <x v="23"/>
    <x v="24"/>
    <x v="17"/>
    <x v="13"/>
    <x v="2"/>
    <m/>
    <m/>
    <x v="0"/>
    <m/>
    <x v="0"/>
    <m/>
    <x v="0"/>
    <x v="0"/>
    <x v="0"/>
    <x v="0"/>
    <m/>
    <x v="0"/>
    <n v="12"/>
    <n v="317158.12"/>
    <s v="G"/>
    <n v="26"/>
    <x v="9"/>
    <x v="2"/>
    <x v="2"/>
    <x v="0"/>
    <x v="0"/>
    <m/>
    <x v="12"/>
    <x v="14"/>
    <x v="0"/>
    <x v="0"/>
    <s v="amortyzacja za miesiąc grudzień"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m/>
    <x v="36"/>
    <x v="34"/>
    <x v="2"/>
    <x v="7"/>
    <x v="7"/>
    <x v="24"/>
    <x v="24"/>
    <x v="32"/>
    <x v="1"/>
    <x v="1"/>
    <x v="9"/>
    <x v="13"/>
    <x v="23"/>
    <x v="24"/>
    <x v="17"/>
    <x v="13"/>
    <x v="2"/>
    <m/>
    <m/>
    <x v="0"/>
    <m/>
    <x v="0"/>
    <m/>
    <x v="0"/>
    <x v="0"/>
    <x v="0"/>
    <x v="0"/>
    <m/>
    <x v="0"/>
    <n v="12"/>
    <n v="317158.12"/>
    <s v="G"/>
    <n v="27"/>
    <x v="7"/>
    <x v="3"/>
    <x v="15"/>
    <x v="0"/>
    <x v="0"/>
    <s v="przychody"/>
    <x v="1"/>
    <x v="1"/>
    <x v="0"/>
    <x v="0"/>
    <m/>
    <n v="28"/>
    <n v="317158.12"/>
    <n v="317158.12"/>
  </r>
  <r>
    <s v="JPK_KR"/>
    <s v="JPK_KR (1)"/>
    <s v="1-0"/>
    <n v="1"/>
    <n v="1"/>
    <d v="2017-07-01T16:22:57"/>
    <x v="0"/>
    <x v="0"/>
    <s v="PLN"/>
    <n v="2711"/>
    <n v="1231235577"/>
    <s v="Pierwsza Sp. z o.o."/>
    <s v="PL"/>
    <s v="BRAK"/>
    <s v="BRAK"/>
    <s v="BRAK"/>
    <s v="BRAK"/>
    <s v="BRAK"/>
    <s v="BRAK"/>
    <s v="BRAK"/>
    <m/>
    <x v="36"/>
    <x v="34"/>
    <x v="2"/>
    <x v="7"/>
    <x v="7"/>
    <x v="24"/>
    <x v="24"/>
    <x v="32"/>
    <x v="1"/>
    <x v="1"/>
    <x v="9"/>
    <x v="13"/>
    <x v="23"/>
    <x v="24"/>
    <x v="17"/>
    <x v="13"/>
    <x v="2"/>
    <m/>
    <m/>
    <x v="0"/>
    <m/>
    <x v="0"/>
    <m/>
    <x v="0"/>
    <x v="0"/>
    <x v="0"/>
    <x v="0"/>
    <m/>
    <x v="0"/>
    <n v="12"/>
    <n v="317158.12"/>
    <s v="G"/>
    <n v="28"/>
    <x v="7"/>
    <x v="2"/>
    <x v="2"/>
    <x v="0"/>
    <x v="0"/>
    <m/>
    <x v="13"/>
    <x v="15"/>
    <x v="0"/>
    <x v="0"/>
    <s v="przychody"/>
    <n v="28"/>
    <n v="317158.12"/>
    <n v="317158.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3" cacheId="37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compact="0" compactData="0" multipleFieldFilters="0">
  <location ref="A1:I39" firstHeaderRow="1" firstDataRow="1" firstDataCol="9"/>
  <pivotFields count="68"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numFmtId="22" outline="0" subtotalTop="0" showAll="0" defaultSubtotal="0"/>
    <pivotField compact="0" numFmtId="14" outline="0" subtotalTop="0" showAll="0" defaultSubtotal="0"/>
    <pivotField compact="0" numFmtId="14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37">
        <item x="2"/>
        <item x="3"/>
        <item x="4"/>
        <item x="5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3"/>
        <item x="24"/>
        <item x="25"/>
        <item x="26"/>
        <item x="28"/>
        <item x="32"/>
        <item x="33"/>
        <item x="34"/>
        <item x="35"/>
        <item x="36"/>
        <item x="0"/>
        <item x="1"/>
        <item x="6"/>
        <item x="19"/>
        <item x="20"/>
        <item x="21"/>
        <item x="22"/>
        <item x="27"/>
        <item x="29"/>
        <item x="30"/>
        <item x="31"/>
      </items>
    </pivotField>
    <pivotField axis="axisRow" compact="0" outline="0" subtotalTop="0" showAll="0" defaultSubtotal="0">
      <items count="35">
        <item x="5"/>
        <item x="2"/>
        <item x="28"/>
        <item x="25"/>
        <item x="3"/>
        <item x="4"/>
        <item x="26"/>
        <item x="17"/>
        <item x="14"/>
        <item x="15"/>
        <item x="16"/>
        <item x="13"/>
        <item x="11"/>
        <item x="12"/>
        <item x="9"/>
        <item x="10"/>
        <item x="7"/>
        <item x="8"/>
        <item x="33"/>
        <item x="32"/>
        <item x="31"/>
        <item x="30"/>
        <item x="18"/>
        <item x="23"/>
        <item x="24"/>
        <item x="34"/>
        <item x="0"/>
        <item x="1"/>
        <item x="6"/>
        <item x="19"/>
        <item x="20"/>
        <item x="21"/>
        <item x="22"/>
        <item x="27"/>
        <item x="29"/>
      </items>
    </pivotField>
    <pivotField axis="axisRow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 defaultSubtotal="0">
      <items count="8">
        <item x="1"/>
        <item x="2"/>
        <item x="3"/>
        <item x="4"/>
        <item x="5"/>
        <item x="6"/>
        <item x="7"/>
        <item x="0"/>
      </items>
    </pivotField>
    <pivotField axis="axisRow" compact="0" outline="0" subtotalTop="0" showAll="0" defaultSubtotal="0">
      <items count="8">
        <item x="4"/>
        <item x="5"/>
        <item x="3"/>
        <item x="6"/>
        <item x="2"/>
        <item x="1"/>
        <item x="7"/>
        <item x="0"/>
      </items>
    </pivotField>
    <pivotField axis="axisRow" compact="0" outline="0" subtotalTop="0" showAll="0" defaultSubtotal="0">
      <items count="25">
        <item x="2"/>
        <item x="3"/>
        <item x="4"/>
        <item x="5"/>
        <item x="7"/>
        <item x="8"/>
        <item x="9"/>
        <item x="10"/>
        <item x="11"/>
        <item x="12"/>
        <item x="14"/>
        <item x="15"/>
        <item x="16"/>
        <item x="18"/>
        <item x="20"/>
        <item x="21"/>
        <item x="22"/>
        <item x="23"/>
        <item x="24"/>
        <item x="0"/>
        <item x="1"/>
        <item x="6"/>
        <item x="13"/>
        <item x="17"/>
        <item x="19"/>
      </items>
    </pivotField>
    <pivotField axis="axisRow" compact="0" outline="0" subtotalTop="0" showAll="0" defaultSubtotal="0">
      <items count="25">
        <item x="5"/>
        <item x="2"/>
        <item x="18"/>
        <item x="15"/>
        <item x="3"/>
        <item x="4"/>
        <item x="16"/>
        <item x="11"/>
        <item x="9"/>
        <item x="10"/>
        <item x="8"/>
        <item x="7"/>
        <item x="23"/>
        <item x="22"/>
        <item x="21"/>
        <item x="20"/>
        <item x="12"/>
        <item x="14"/>
        <item x="24"/>
        <item x="0"/>
        <item x="1"/>
        <item x="6"/>
        <item x="13"/>
        <item x="17"/>
        <item x="19"/>
      </items>
    </pivotField>
    <pivotField axis="axisRow" compact="0" outline="0" subtotalTop="0" showAll="0" defaultSubtotal="0">
      <items count="33">
        <item x="25"/>
        <item x="13"/>
        <item x="11"/>
        <item x="12"/>
        <item x="17"/>
        <item x="5"/>
        <item x="2"/>
        <item x="28"/>
        <item x="9"/>
        <item x="10"/>
        <item x="7"/>
        <item x="8"/>
        <item x="3"/>
        <item x="4"/>
        <item x="26"/>
        <item x="15"/>
        <item x="16"/>
        <item x="31"/>
        <item x="30"/>
        <item x="18"/>
        <item x="23"/>
        <item x="14"/>
        <item x="24"/>
        <item x="32"/>
        <item x="0"/>
        <item x="1"/>
        <item x="6"/>
        <item x="19"/>
        <item x="20"/>
        <item x="21"/>
        <item x="22"/>
        <item x="27"/>
        <item x="29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17">
        <item x="10"/>
        <item x="11"/>
        <item x="12"/>
        <item x="1"/>
        <item x="3"/>
        <item x="4"/>
        <item x="5"/>
        <item x="7"/>
        <item x="6"/>
        <item x="8"/>
        <item x="9"/>
        <item x="0"/>
        <item x="2"/>
        <item x="13"/>
        <item x="14"/>
        <item x="15"/>
        <item x="16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9">
    <field x="21"/>
    <field x="22"/>
    <field x="23"/>
    <field x="24"/>
    <field x="25"/>
    <field x="26"/>
    <field x="27"/>
    <field x="28"/>
    <field x="37"/>
  </rowFields>
  <rowItems count="38">
    <i>
      <x/>
      <x v="1"/>
      <x/>
      <x/>
      <x v="5"/>
      <x/>
      <x v="1"/>
      <x v="6"/>
      <x v="12"/>
    </i>
    <i>
      <x v="1"/>
      <x v="4"/>
      <x/>
      <x/>
      <x v="5"/>
      <x v="1"/>
      <x v="4"/>
      <x v="12"/>
      <x v="12"/>
    </i>
    <i>
      <x v="2"/>
      <x v="5"/>
      <x/>
      <x/>
      <x v="5"/>
      <x v="2"/>
      <x v="5"/>
      <x v="13"/>
      <x v="12"/>
    </i>
    <i>
      <x v="3"/>
      <x/>
      <x/>
      <x/>
      <x v="5"/>
      <x v="3"/>
      <x/>
      <x v="5"/>
      <x v="12"/>
    </i>
    <i>
      <x v="4"/>
      <x v="16"/>
      <x/>
      <x v="1"/>
      <x v="4"/>
      <x v="4"/>
      <x v="11"/>
      <x v="10"/>
      <x v="4"/>
    </i>
    <i>
      <x v="5"/>
      <x v="17"/>
      <x/>
      <x v="1"/>
      <x v="4"/>
      <x v="4"/>
      <x v="11"/>
      <x v="11"/>
      <x v="5"/>
    </i>
    <i>
      <x v="6"/>
      <x v="14"/>
      <x/>
      <x v="1"/>
      <x v="4"/>
      <x v="4"/>
      <x v="11"/>
      <x v="8"/>
      <x v="6"/>
    </i>
    <i>
      <x v="7"/>
      <x v="15"/>
      <x/>
      <x v="1"/>
      <x v="4"/>
      <x v="4"/>
      <x v="11"/>
      <x v="9"/>
      <x v="8"/>
    </i>
    <i>
      <x v="8"/>
      <x v="12"/>
      <x/>
      <x v="1"/>
      <x v="4"/>
      <x v="5"/>
      <x v="10"/>
      <x v="2"/>
      <x v="7"/>
    </i>
    <i>
      <x v="9"/>
      <x v="13"/>
      <x/>
      <x v="1"/>
      <x v="4"/>
      <x v="5"/>
      <x v="10"/>
      <x v="3"/>
      <x v="9"/>
    </i>
    <i>
      <x v="10"/>
      <x v="11"/>
      <x/>
      <x v="1"/>
      <x v="4"/>
      <x v="5"/>
      <x v="10"/>
      <x v="1"/>
      <x v="10"/>
    </i>
    <i>
      <x v="11"/>
      <x v="8"/>
      <x/>
      <x v="1"/>
      <x v="4"/>
      <x v="6"/>
      <x v="8"/>
      <x v="21"/>
      <x v="11"/>
    </i>
    <i>
      <x v="12"/>
      <x v="9"/>
      <x/>
      <x v="1"/>
      <x v="4"/>
      <x v="7"/>
      <x v="9"/>
      <x v="15"/>
      <x/>
    </i>
    <i>
      <x v="13"/>
      <x v="10"/>
      <x/>
      <x v="1"/>
      <x v="4"/>
      <x v="7"/>
      <x v="9"/>
      <x v="16"/>
      <x v="1"/>
    </i>
    <i>
      <x v="14"/>
      <x v="7"/>
      <x/>
      <x v="2"/>
      <x v="2"/>
      <x v="8"/>
      <x v="7"/>
      <x v="4"/>
      <x v="2"/>
    </i>
    <i>
      <x v="15"/>
      <x v="22"/>
      <x/>
      <x v="2"/>
      <x v="2"/>
      <x v="9"/>
      <x v="16"/>
      <x v="19"/>
      <x v="12"/>
    </i>
    <i>
      <x v="16"/>
      <x v="23"/>
      <x v="1"/>
      <x v="3"/>
      <x/>
      <x v="10"/>
      <x v="17"/>
      <x v="20"/>
      <x/>
    </i>
    <i>
      <x v="17"/>
      <x v="24"/>
      <x v="1"/>
      <x v="3"/>
      <x/>
      <x v="10"/>
      <x v="17"/>
      <x v="22"/>
      <x v="1"/>
    </i>
    <i>
      <x v="18"/>
      <x v="3"/>
      <x v="1"/>
      <x v="3"/>
      <x/>
      <x v="11"/>
      <x v="3"/>
      <x/>
      <x v="3"/>
    </i>
    <i>
      <x v="19"/>
      <x v="6"/>
      <x v="1"/>
      <x v="3"/>
      <x/>
      <x v="12"/>
      <x v="6"/>
      <x v="14"/>
      <x v="12"/>
    </i>
    <i>
      <x v="20"/>
      <x v="2"/>
      <x v="1"/>
      <x v="4"/>
      <x v="1"/>
      <x v="13"/>
      <x v="2"/>
      <x v="7"/>
      <x v="12"/>
    </i>
    <i>
      <x v="21"/>
      <x v="21"/>
      <x v="1"/>
      <x v="5"/>
      <x v="3"/>
      <x v="14"/>
      <x v="15"/>
      <x v="18"/>
      <x v="1"/>
    </i>
    <i>
      <x v="22"/>
      <x v="20"/>
      <x v="1"/>
      <x v="5"/>
      <x v="3"/>
      <x v="15"/>
      <x v="14"/>
      <x v="18"/>
      <x v="1"/>
    </i>
    <i>
      <x v="23"/>
      <x v="19"/>
      <x v="1"/>
      <x v="5"/>
      <x v="3"/>
      <x v="16"/>
      <x v="13"/>
      <x v="18"/>
      <x v="1"/>
    </i>
    <i>
      <x v="24"/>
      <x v="18"/>
      <x v="1"/>
      <x v="5"/>
      <x v="3"/>
      <x v="17"/>
      <x v="12"/>
      <x v="17"/>
      <x v="12"/>
    </i>
    <i>
      <x v="25"/>
      <x v="25"/>
      <x v="2"/>
      <x v="6"/>
      <x v="6"/>
      <x v="18"/>
      <x v="18"/>
      <x v="23"/>
      <x v="12"/>
    </i>
    <i>
      <x v="26"/>
      <x v="26"/>
      <x/>
      <x v="7"/>
      <x v="7"/>
      <x v="19"/>
      <x v="19"/>
      <x v="24"/>
      <x v="11"/>
    </i>
    <i>
      <x v="27"/>
      <x v="27"/>
      <x/>
      <x v="7"/>
      <x v="7"/>
      <x v="20"/>
      <x v="20"/>
      <x v="25"/>
      <x v="3"/>
    </i>
    <i>
      <x v="28"/>
      <x v="28"/>
      <x/>
      <x v="1"/>
      <x v="4"/>
      <x v="21"/>
      <x v="21"/>
      <x v="26"/>
      <x v="12"/>
    </i>
    <i>
      <x v="29"/>
      <x v="29"/>
      <x v="1"/>
      <x v="3"/>
      <x/>
      <x v="22"/>
      <x v="22"/>
      <x v="27"/>
      <x v="13"/>
    </i>
    <i>
      <x v="30"/>
      <x v="30"/>
      <x v="1"/>
      <x v="3"/>
      <x/>
      <x v="22"/>
      <x v="22"/>
      <x v="28"/>
      <x v="14"/>
    </i>
    <i>
      <x v="31"/>
      <x v="31"/>
      <x v="1"/>
      <x v="3"/>
      <x/>
      <x v="22"/>
      <x v="22"/>
      <x v="29"/>
      <x v="15"/>
    </i>
    <i>
      <x v="32"/>
      <x v="32"/>
      <x v="1"/>
      <x v="3"/>
      <x/>
      <x v="22"/>
      <x v="22"/>
      <x v="30"/>
      <x v="16"/>
    </i>
    <i>
      <x v="33"/>
      <x v="33"/>
      <x v="1"/>
      <x v="4"/>
      <x v="1"/>
      <x v="23"/>
      <x v="23"/>
      <x v="31"/>
      <x v="12"/>
    </i>
    <i>
      <x v="34"/>
      <x v="34"/>
      <x v="1"/>
      <x v="5"/>
      <x v="3"/>
      <x v="24"/>
      <x v="24"/>
      <x v="32"/>
      <x/>
    </i>
    <i>
      <x v="35"/>
      <x v="34"/>
      <x v="1"/>
      <x v="5"/>
      <x v="3"/>
      <x v="24"/>
      <x v="24"/>
      <x v="32"/>
      <x v="1"/>
    </i>
    <i>
      <x v="36"/>
      <x v="34"/>
      <x v="1"/>
      <x v="5"/>
      <x v="3"/>
      <x v="24"/>
      <x v="24"/>
      <x v="32"/>
      <x v="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pivotTables/pivotTable2.xml><?xml version="1.0" encoding="utf-8"?>
<pivotTableDefinition xmlns="http://schemas.openxmlformats.org/spreadsheetml/2006/main" name="Tabela przestawna2" cacheId="37" applyNumberFormats="0" applyBorderFormats="0" applyFontFormats="0" applyPatternFormats="0" applyAlignmentFormats="0" applyWidthHeightFormats="1" dataCaption="Wartości" updatedVersion="6" minRefreshableVersion="3" showDrill="0" useAutoFormatting="1" rowGrandTotals="0" colGrandTotals="0" itemPrintTitles="1" createdVersion="6" indent="0" compact="0" compactData="0" multipleFieldFilters="0">
  <location ref="A4:J41" firstHeaderRow="1" firstDataRow="1" firstDataCol="10" rowPageCount="2" colPageCount="1"/>
  <pivotFields count="68"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22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14" outline="0" subtotalTop="0" showAll="0" defaultSubtotal="0">
      <items count="5">
        <item m="1" x="2"/>
        <item m="1" x="3"/>
        <item m="1" x="1"/>
        <item m="1" x="4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14" outline="0" subtotalTop="0" showAll="0" defaultSubtotal="0">
      <items count="6">
        <item m="1" x="4"/>
        <item m="1" x="3"/>
        <item m="1" x="1"/>
        <item m="1" x="5"/>
        <item m="1"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25">
        <item x="2"/>
        <item x="3"/>
        <item x="4"/>
        <item x="5"/>
        <item x="7"/>
        <item x="8"/>
        <item x="9"/>
        <item x="10"/>
        <item x="11"/>
        <item x="12"/>
        <item x="14"/>
        <item x="15"/>
        <item x="16"/>
        <item x="18"/>
        <item x="20"/>
        <item x="21"/>
        <item x="22"/>
        <item x="23"/>
        <item x="24"/>
        <item x="0"/>
        <item x="1"/>
        <item x="6"/>
        <item x="13"/>
        <item x="17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35">
        <item x="0"/>
        <item m="1" x="26"/>
        <item m="1" x="33"/>
        <item m="1" x="24"/>
        <item m="1" x="12"/>
        <item m="1" x="13"/>
        <item m="1" x="19"/>
        <item m="1" x="21"/>
        <item m="1" x="30"/>
        <item m="1" x="27"/>
        <item m="1" x="23"/>
        <item m="1" x="20"/>
        <item x="9"/>
        <item m="1" x="31"/>
        <item m="1" x="17"/>
        <item m="1" x="15"/>
        <item m="1" x="18"/>
        <item m="1" x="22"/>
        <item m="1" x="28"/>
        <item m="1" x="14"/>
        <item m="1" x="34"/>
        <item m="1" x="32"/>
        <item m="1" x="16"/>
        <item m="1" x="25"/>
        <item m="1" x="10"/>
        <item m="1" x="11"/>
        <item m="1" x="29"/>
        <item x="2"/>
        <item x="3"/>
        <item x="4"/>
        <item x="5"/>
        <item x="6"/>
        <item x="7"/>
        <item x="8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32">
        <item x="5"/>
        <item m="1" x="28"/>
        <item m="1" x="18"/>
        <item m="1" x="15"/>
        <item m="1" x="31"/>
        <item m="1" x="30"/>
        <item m="1" x="19"/>
        <item m="1" x="26"/>
        <item m="1" x="23"/>
        <item m="1" x="14"/>
        <item x="13"/>
        <item m="1" x="20"/>
        <item m="1" x="27"/>
        <item m="1" x="16"/>
        <item m="1" x="29"/>
        <item m="1" x="17"/>
        <item m="1" x="22"/>
        <item m="1" x="21"/>
        <item m="1" x="25"/>
        <item m="1" x="24"/>
        <item x="0"/>
        <item x="1"/>
        <item x="2"/>
        <item x="3"/>
        <item x="4"/>
        <item x="6"/>
        <item x="7"/>
        <item x="8"/>
        <item x="9"/>
        <item x="10"/>
        <item x="11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31">
        <item x="0"/>
        <item x="19"/>
        <item x="17"/>
        <item x="11"/>
        <item x="12"/>
        <item x="10"/>
        <item m="1" x="25"/>
        <item x="6"/>
        <item x="18"/>
        <item m="1" x="29"/>
        <item x="5"/>
        <item m="1" x="26"/>
        <item x="23"/>
        <item x="2"/>
        <item x="3"/>
        <item x="7"/>
        <item x="8"/>
        <item m="1" x="28"/>
        <item x="9"/>
        <item m="1" x="24"/>
        <item x="1"/>
        <item m="1" x="27"/>
        <item m="1" x="30"/>
        <item x="13"/>
        <item x="14"/>
        <item x="15"/>
        <item x="16"/>
        <item x="20"/>
        <item x="21"/>
        <item x="22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31">
        <item x="16"/>
        <item x="14"/>
        <item x="15"/>
        <item x="12"/>
        <item x="11"/>
        <item m="1" x="30"/>
        <item x="22"/>
        <item m="1" x="28"/>
        <item x="7"/>
        <item m="1" x="25"/>
        <item x="24"/>
        <item x="8"/>
        <item x="9"/>
        <item x="10"/>
        <item m="1" x="29"/>
        <item m="1" x="26"/>
        <item x="23"/>
        <item m="1" x="27"/>
        <item x="5"/>
        <item x="0"/>
        <item x="1"/>
        <item x="2"/>
        <item x="3"/>
        <item x="4"/>
        <item x="6"/>
        <item x="13"/>
        <item x="17"/>
        <item x="18"/>
        <item x="19"/>
        <item x="20"/>
        <item x="2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29">
        <item x="0"/>
        <item x="13"/>
        <item x="11"/>
        <item x="5"/>
        <item x="6"/>
        <item m="1" x="20"/>
        <item m="1" x="23"/>
        <item x="12"/>
        <item m="1" x="26"/>
        <item m="1" x="24"/>
        <item m="1" x="21"/>
        <item x="17"/>
        <item m="1" x="28"/>
        <item m="1" x="19"/>
        <item m="1" x="22"/>
        <item m="1" x="25"/>
        <item m="1" x="18"/>
        <item x="1"/>
        <item x="2"/>
        <item x="3"/>
        <item m="1" x="27"/>
        <item x="7"/>
        <item x="8"/>
        <item x="9"/>
        <item x="10"/>
        <item x="14"/>
        <item x="15"/>
        <item x="16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22">
        <item x="2"/>
        <item m="1" x="19"/>
        <item x="4"/>
        <item x="5"/>
        <item m="1" x="15"/>
        <item m="1" x="21"/>
        <item m="1" x="20"/>
        <item x="11"/>
        <item m="1" x="18"/>
        <item x="12"/>
        <item m="1" x="14"/>
        <item x="13"/>
        <item m="1" x="17"/>
        <item m="1" x="16"/>
        <item x="0"/>
        <item x="1"/>
        <item x="3"/>
        <item x="6"/>
        <item x="7"/>
        <item x="8"/>
        <item x="9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17">
        <item x="10"/>
        <item x="11"/>
        <item x="12"/>
        <item x="1"/>
        <item x="3"/>
        <item x="4"/>
        <item x="5"/>
        <item x="7"/>
        <item x="6"/>
        <item x="8"/>
        <item x="9"/>
        <item x="0"/>
        <item x="2"/>
        <item x="13"/>
        <item x="14"/>
        <item x="15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0">
    <field x="26"/>
    <field x="37"/>
    <field x="29"/>
    <field x="30"/>
    <field x="31"/>
    <field x="32"/>
    <field x="33"/>
    <field x="34"/>
    <field x="35"/>
    <field x="36"/>
  </rowFields>
  <rowItems count="37">
    <i>
      <x/>
      <x v="12"/>
      <x/>
      <x/>
      <x/>
      <x v="22"/>
      <x v="20"/>
      <x v="21"/>
      <x v="17"/>
      <x/>
    </i>
    <i>
      <x v="1"/>
      <x v="12"/>
      <x/>
      <x/>
      <x/>
      <x v="23"/>
      <x v="13"/>
      <x v="22"/>
      <x v="18"/>
      <x/>
    </i>
    <i>
      <x v="2"/>
      <x v="12"/>
      <x/>
      <x/>
      <x/>
      <x v="24"/>
      <x v="14"/>
      <x v="23"/>
      <x v="19"/>
      <x/>
    </i>
    <i>
      <x v="3"/>
      <x v="12"/>
      <x/>
      <x/>
      <x/>
      <x/>
      <x v="20"/>
      <x v="18"/>
      <x/>
      <x/>
    </i>
    <i>
      <x v="4"/>
      <x v="4"/>
      <x/>
      <x/>
      <x/>
      <x/>
      <x v="10"/>
      <x v="8"/>
      <x/>
      <x/>
    </i>
    <i r="1">
      <x v="5"/>
      <x/>
      <x/>
      <x/>
      <x/>
      <x v="7"/>
      <x v="11"/>
      <x/>
      <x/>
    </i>
    <i r="1">
      <x v="6"/>
      <x/>
      <x/>
      <x/>
      <x/>
      <x v="15"/>
      <x v="12"/>
      <x/>
      <x/>
    </i>
    <i r="1">
      <x v="8"/>
      <x/>
      <x/>
      <x/>
      <x/>
      <x v="16"/>
      <x v="13"/>
      <x/>
      <x/>
    </i>
    <i>
      <x v="5"/>
      <x v="7"/>
      <x/>
      <x/>
      <x/>
      <x/>
      <x v="18"/>
      <x v="4"/>
      <x/>
      <x/>
    </i>
    <i r="1">
      <x v="9"/>
      <x/>
      <x/>
      <x/>
      <x/>
      <x v="5"/>
      <x v="3"/>
      <x/>
      <x/>
    </i>
    <i r="1">
      <x v="10"/>
      <x/>
      <x/>
      <x/>
      <x v="26"/>
      <x/>
      <x v="25"/>
      <x/>
      <x v="16"/>
    </i>
    <i>
      <x v="6"/>
      <x v="11"/>
      <x/>
      <x/>
      <x/>
      <x/>
      <x/>
      <x v="1"/>
      <x/>
      <x v="2"/>
    </i>
    <i>
      <x v="7"/>
      <x/>
      <x/>
      <x/>
      <x/>
      <x/>
      <x/>
      <x v="2"/>
      <x/>
      <x v="3"/>
    </i>
    <i r="1">
      <x v="1"/>
      <x/>
      <x/>
      <x/>
      <x/>
      <x v="3"/>
      <x/>
      <x v="3"/>
      <x/>
    </i>
    <i>
      <x v="8"/>
      <x v="2"/>
      <x/>
      <x/>
      <x/>
      <x/>
      <x v="5"/>
      <x v="3"/>
      <x/>
      <x/>
    </i>
    <i>
      <x v="9"/>
      <x v="12"/>
      <x/>
      <x/>
      <x/>
      <x/>
      <x v="4"/>
      <x/>
      <x v="4"/>
      <x/>
    </i>
    <i>
      <x v="10"/>
      <x/>
      <x/>
      <x/>
      <x/>
      <x/>
      <x v="2"/>
      <x/>
      <x v="2"/>
      <x/>
    </i>
    <i r="1">
      <x v="1"/>
      <x/>
      <x/>
      <x/>
      <x/>
      <x v="8"/>
      <x/>
      <x v="7"/>
      <x/>
    </i>
    <i>
      <x v="11"/>
      <x v="3"/>
      <x/>
      <x/>
      <x/>
      <x/>
      <x v="1"/>
      <x/>
      <x v="1"/>
      <x/>
    </i>
    <i>
      <x v="12"/>
      <x v="12"/>
      <x/>
      <x/>
      <x/>
      <x v="27"/>
      <x/>
      <x v="26"/>
      <x/>
      <x v="17"/>
    </i>
    <i>
      <x v="13"/>
      <x v="12"/>
      <x/>
      <x/>
      <x v="32"/>
      <x/>
      <x v="28"/>
      <x/>
      <x v="26"/>
      <x/>
    </i>
    <i>
      <x v="14"/>
      <x v="1"/>
      <x/>
      <x/>
      <x/>
      <x v="31"/>
      <x/>
      <x v="30"/>
      <x/>
      <x v="21"/>
    </i>
    <i>
      <x v="15"/>
      <x v="1"/>
      <x/>
      <x/>
      <x/>
      <x/>
      <x/>
      <x v="6"/>
      <x/>
      <x v="7"/>
    </i>
    <i>
      <x v="16"/>
      <x v="1"/>
      <x/>
      <x/>
      <x/>
      <x/>
      <x/>
      <x v="8"/>
      <x/>
      <x v="9"/>
    </i>
    <i>
      <x v="17"/>
      <x v="12"/>
      <x/>
      <x/>
      <x v="33"/>
      <x/>
      <x v="29"/>
      <x v="16"/>
      <x v="27"/>
      <x/>
    </i>
    <i>
      <x v="18"/>
      <x v="12"/>
      <x v="1"/>
      <x v="1"/>
      <x v="12"/>
      <x v="10"/>
      <x v="12"/>
      <x v="10"/>
      <x v="11"/>
      <x v="11"/>
    </i>
    <i>
      <x v="19"/>
      <x v="11"/>
      <x/>
      <x/>
      <x/>
      <x v="20"/>
      <x/>
      <x v="19"/>
      <x/>
      <x v="14"/>
    </i>
    <i>
      <x v="20"/>
      <x v="3"/>
      <x/>
      <x/>
      <x/>
      <x v="21"/>
      <x/>
      <x v="20"/>
      <x/>
      <x v="15"/>
    </i>
    <i>
      <x v="21"/>
      <x v="12"/>
      <x/>
      <x/>
      <x v="34"/>
      <x v="25"/>
      <x v="30"/>
      <x v="24"/>
      <x v="28"/>
      <x/>
    </i>
    <i>
      <x v="22"/>
      <x v="13"/>
      <x/>
      <x/>
      <x v="27"/>
      <x/>
      <x v="23"/>
      <x/>
      <x v="21"/>
      <x/>
    </i>
    <i r="1">
      <x v="14"/>
      <x/>
      <x/>
      <x v="28"/>
      <x/>
      <x v="24"/>
      <x/>
      <x v="22"/>
      <x/>
    </i>
    <i r="1">
      <x v="15"/>
      <x/>
      <x/>
      <x v="29"/>
      <x/>
      <x v="25"/>
      <x/>
      <x v="23"/>
      <x/>
    </i>
    <i r="1">
      <x v="16"/>
      <x/>
      <x/>
      <x v="30"/>
      <x/>
      <x v="26"/>
      <x/>
      <x v="24"/>
      <x/>
    </i>
    <i>
      <x v="23"/>
      <x v="12"/>
      <x/>
      <x/>
      <x v="31"/>
      <x/>
      <x v="27"/>
      <x/>
      <x v="25"/>
      <x/>
    </i>
    <i>
      <x v="24"/>
      <x/>
      <x/>
      <x/>
      <x/>
      <x v="28"/>
      <x/>
      <x v="27"/>
      <x/>
      <x v="18"/>
    </i>
    <i r="1">
      <x v="1"/>
      <x/>
      <x/>
      <x/>
      <x v="29"/>
      <x/>
      <x v="28"/>
      <x/>
      <x v="19"/>
    </i>
    <i r="1">
      <x v="3"/>
      <x/>
      <x/>
      <x/>
      <x v="30"/>
      <x/>
      <x v="29"/>
      <x/>
      <x v="20"/>
    </i>
  </rowItems>
  <colItems count="1">
    <i/>
  </colItems>
  <pageFields count="2">
    <pageField fld="6" item="4" hier="-1"/>
    <pageField fld="7" item="5" hier="-1"/>
  </pageFields>
  <pivotTableStyleInfo showRowHeaders="1" showColHeaders="1" showRowStripes="0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pivotTables/pivotTable3.xml><?xml version="1.0" encoding="utf-8"?>
<pivotTableDefinition xmlns="http://schemas.openxmlformats.org/spreadsheetml/2006/main" name="Tabela przestawna1" cacheId="37" applyNumberFormats="0" applyBorderFormats="0" applyFontFormats="0" applyPatternFormats="0" applyAlignmentFormats="0" applyWidthHeightFormats="1" dataCaption="Wartości" updatedVersion="6" minRefreshableVersion="3" showDrill="0" rowGrandTotals="0" colGrandTotals="0" itemPrintTitles="1" createdVersion="6" indent="0" compact="0" compactData="0" multipleFieldFilters="0">
  <location ref="A1:H14" firstHeaderRow="1" firstDataRow="1" firstDataCol="7"/>
  <pivotFields count="68"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numFmtId="22" outline="0" subtotalTop="0" showAll="0" defaultSubtotal="0"/>
    <pivotField compact="0" numFmtId="14" outline="0" subtotalTop="0" showAll="0" defaultSubtotal="0"/>
    <pivotField compact="0" numFmtId="14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42">
        <item m="1" x="34"/>
        <item m="1" x="22"/>
        <item m="1" x="16"/>
        <item m="1" x="36"/>
        <item m="1" x="30"/>
        <item m="1" x="12"/>
        <item m="1" x="25"/>
        <item m="1" x="39"/>
        <item x="0"/>
        <item m="1" x="38"/>
        <item m="1" x="18"/>
        <item m="1" x="32"/>
        <item m="1" x="19"/>
        <item m="1" x="40"/>
        <item m="1" x="27"/>
        <item m="1" x="14"/>
        <item m="1" x="15"/>
        <item m="1" x="33"/>
        <item m="1" x="20"/>
        <item m="1" x="28"/>
        <item m="1" x="9"/>
        <item m="1" x="23"/>
        <item m="1" x="11"/>
        <item m="1" x="37"/>
        <item m="1" x="31"/>
        <item m="1" x="17"/>
        <item m="1" x="13"/>
        <item m="1" x="26"/>
        <item m="1" x="41"/>
        <item m="1" x="21"/>
        <item m="1" x="35"/>
        <item m="1" x="29"/>
        <item m="1" x="10"/>
        <item m="1" x="24"/>
        <item x="1"/>
        <item x="2"/>
        <item x="3"/>
        <item x="4"/>
        <item x="5"/>
        <item x="6"/>
        <item x="7"/>
        <item x="8"/>
      </items>
    </pivotField>
    <pivotField compact="0" outline="0" subtotalTop="0" showAll="0" defaultSubtotal="0"/>
    <pivotField axis="axisRow" compact="0" outline="0" subtotalTop="0" showAll="0" defaultSubtotal="0">
      <items count="30">
        <item m="1" x="8"/>
        <item m="1" x="28"/>
        <item m="1" x="10"/>
        <item m="1" x="19"/>
        <item m="1" x="27"/>
        <item m="1" x="14"/>
        <item x="0"/>
        <item m="1" x="23"/>
        <item m="1" x="25"/>
        <item m="1" x="15"/>
        <item m="1" x="21"/>
        <item m="1" x="29"/>
        <item m="1" x="11"/>
        <item m="1" x="20"/>
        <item m="1" x="17"/>
        <item m="1" x="16"/>
        <item m="1" x="22"/>
        <item m="1" x="7"/>
        <item m="1" x="18"/>
        <item m="1" x="26"/>
        <item m="1" x="12"/>
        <item m="1" x="24"/>
        <item m="1" x="9"/>
        <item m="1" x="13"/>
        <item x="1"/>
        <item x="2"/>
        <item x="3"/>
        <item x="4"/>
        <item x="5"/>
        <item x="6"/>
      </items>
    </pivotField>
    <pivotField compact="0" outline="0" subtotalTop="0" showAll="0" defaultSubtotal="0"/>
    <pivotField axis="axisRow" compact="0" outline="0" subtotalTop="0" showAll="0" defaultSubtotal="0">
      <items count="10">
        <item m="1" x="8"/>
        <item x="0"/>
        <item m="1" x="4"/>
        <item m="1" x="7"/>
        <item m="1" x="2"/>
        <item m="1" x="5"/>
        <item m="1" x="6"/>
        <item m="1" x="3"/>
        <item m="1" x="9"/>
        <item x="1"/>
      </items>
    </pivotField>
    <pivotField axis="axisRow" compact="0" outline="0" subtotalTop="0" showAll="0" sortType="descending" defaultSubtotal="0">
      <items count="10">
        <item x="0"/>
        <item x="1"/>
        <item m="1" x="9"/>
        <item m="1" x="3"/>
        <item m="1" x="8"/>
        <item m="1" x="6"/>
        <item m="1" x="5"/>
        <item m="1" x="7"/>
        <item m="1" x="4"/>
        <item m="1" x="2"/>
      </items>
    </pivotField>
    <pivotField axis="axisRow" compact="0" outline="0" subtotalTop="0" showAll="0" defaultSubtotal="0">
      <items count="6">
        <item m="1" x="4"/>
        <item x="0"/>
        <item m="1" x="3"/>
        <item m="1" x="2"/>
        <item m="1" x="5"/>
        <item x="1"/>
      </items>
    </pivotField>
    <pivotField axis="axisRow" compact="0" outline="0" subtotalTop="0" showAll="0" defaultSubtotal="0">
      <items count="2">
        <item x="1"/>
        <item x="0"/>
      </items>
    </pivotField>
    <pivotField compact="0" outline="0" subtotalTop="0" showAll="0" defaultSubtotal="0"/>
    <pivotField axis="axisRow" compact="0" outline="0" subtotalTop="0" showAll="0" defaultSubtotal="0">
      <items count="43">
        <item m="1" x="27"/>
        <item m="1" x="20"/>
        <item m="1" x="18"/>
        <item m="1" x="17"/>
        <item m="1" x="16"/>
        <item m="1" x="42"/>
        <item m="1" x="24"/>
        <item m="1" x="34"/>
        <item x="0"/>
        <item m="1" x="21"/>
        <item m="1" x="28"/>
        <item m="1" x="14"/>
        <item m="1" x="41"/>
        <item m="1" x="33"/>
        <item m="1" x="36"/>
        <item m="1" x="38"/>
        <item m="1" x="40"/>
        <item m="1" x="25"/>
        <item m="1" x="19"/>
        <item m="1" x="23"/>
        <item m="1" x="15"/>
        <item m="1" x="22"/>
        <item m="1" x="30"/>
        <item m="1" x="29"/>
        <item m="1" x="26"/>
        <item m="1" x="35"/>
        <item m="1" x="39"/>
        <item m="1" x="37"/>
        <item m="1" x="31"/>
        <item m="1" x="32"/>
        <item m="1" x="13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compact="0" outline="0" subtotalTop="0" showAll="0" defaultSubtotal="0"/>
    <pivotField dataField="1"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7">
    <field x="40"/>
    <field x="42"/>
    <field x="44"/>
    <field x="45"/>
    <field x="46"/>
    <field x="47"/>
    <field x="49"/>
  </rowFields>
  <rowItems count="13">
    <i>
      <x v="8"/>
      <x v="6"/>
      <x v="1"/>
      <x/>
      <x v="1"/>
      <x v="1"/>
      <x v="8"/>
    </i>
    <i>
      <x v="34"/>
      <x v="24"/>
      <x v="9"/>
      <x v="1"/>
      <x v="5"/>
      <x/>
      <x v="31"/>
    </i>
    <i r="6">
      <x v="37"/>
    </i>
    <i r="6">
      <x v="38"/>
    </i>
    <i r="6">
      <x v="39"/>
    </i>
    <i r="6">
      <x v="42"/>
    </i>
    <i>
      <x v="35"/>
      <x v="25"/>
      <x v="9"/>
      <x v="1"/>
      <x v="5"/>
      <x/>
      <x v="32"/>
    </i>
    <i>
      <x v="36"/>
      <x v="26"/>
      <x v="9"/>
      <x v="1"/>
      <x v="5"/>
      <x/>
      <x v="33"/>
    </i>
    <i>
      <x v="37"/>
      <x v="27"/>
      <x v="9"/>
      <x v="1"/>
      <x v="5"/>
      <x/>
      <x v="34"/>
    </i>
    <i>
      <x v="38"/>
      <x v="28"/>
      <x v="9"/>
      <x v="1"/>
      <x v="5"/>
      <x/>
      <x v="35"/>
    </i>
    <i>
      <x v="39"/>
      <x v="29"/>
      <x v="9"/>
      <x v="1"/>
      <x v="5"/>
      <x/>
      <x v="36"/>
    </i>
    <i>
      <x v="40"/>
      <x v="24"/>
      <x v="9"/>
      <x v="1"/>
      <x v="5"/>
      <x/>
      <x v="40"/>
    </i>
    <i>
      <x v="41"/>
      <x v="24"/>
      <x v="9"/>
      <x v="1"/>
      <x v="5"/>
      <x/>
      <x v="41"/>
    </i>
  </rowItems>
  <colItems count="1">
    <i/>
  </colItems>
  <dataFields count="1">
    <dataField name="Suma z ns1:SumaKwotOperacji" fld="51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pivotTables/pivotTable4.xml><?xml version="1.0" encoding="utf-8"?>
<pivotTableDefinition xmlns="http://schemas.openxmlformats.org/spreadsheetml/2006/main" name="Tabela przestawna2" cacheId="37" applyNumberFormats="0" applyBorderFormats="0" applyFontFormats="0" applyPatternFormats="0" applyAlignmentFormats="0" applyWidthHeightFormats="1" dataCaption="Wartości" updatedVersion="6" minRefreshableVersion="3" showDrill="0" rowGrandTotals="0" colGrandTotals="0" itemPrintTitles="1" createdVersion="6" indent="0" compact="0" compactData="0" multipleFieldFilters="0">
  <location ref="A1:K30" firstHeaderRow="0" firstDataRow="1" firstDataCol="9"/>
  <pivotFields count="68"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22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43">
        <item m="1" x="39"/>
        <item m="1" x="19"/>
        <item m="1" x="33"/>
        <item m="1" x="20"/>
        <item m="1" x="41"/>
        <item m="1" x="28"/>
        <item m="1" x="15"/>
        <item m="1" x="16"/>
        <item m="1" x="34"/>
        <item m="1" x="21"/>
        <item m="1" x="29"/>
        <item m="1" x="10"/>
        <item m="1" x="24"/>
        <item m="1" x="12"/>
        <item m="1" x="38"/>
        <item x="0"/>
        <item m="1" x="35"/>
        <item m="1" x="23"/>
        <item m="1" x="17"/>
        <item m="1" x="37"/>
        <item m="1" x="31"/>
        <item m="1" x="13"/>
        <item m="1" x="26"/>
        <item m="1" x="40"/>
        <item m="1" x="32"/>
        <item m="1" x="18"/>
        <item m="1" x="14"/>
        <item m="1" x="27"/>
        <item m="1" x="42"/>
        <item m="1" x="22"/>
        <item m="1" x="36"/>
        <item m="1" x="30"/>
        <item m="1" x="11"/>
        <item m="1" x="25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26">
        <item x="2"/>
        <item m="1" x="22"/>
        <item m="1" x="15"/>
        <item m="1" x="10"/>
        <item m="1" x="16"/>
        <item m="1" x="18"/>
        <item m="1" x="21"/>
        <item m="1" x="20"/>
        <item m="1" x="19"/>
        <item m="1" x="14"/>
        <item m="1" x="13"/>
        <item x="9"/>
        <item x="0"/>
        <item m="1" x="25"/>
        <item m="1" x="23"/>
        <item x="1"/>
        <item m="1" x="24"/>
        <item m="1" x="12"/>
        <item m="1" x="11"/>
        <item m="1" x="17"/>
        <item x="3"/>
        <item x="4"/>
        <item x="5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46">
        <item x="2"/>
        <item m="1" x="36"/>
        <item m="1" x="28"/>
        <item m="1" x="44"/>
        <item m="1" x="39"/>
        <item m="1" x="41"/>
        <item m="1" x="27"/>
        <item m="1" x="17"/>
        <item m="1" x="18"/>
        <item m="1" x="43"/>
        <item m="1" x="23"/>
        <item m="1" x="25"/>
        <item m="1" x="31"/>
        <item m="1" x="24"/>
        <item x="0"/>
        <item m="1" x="26"/>
        <item m="1" x="45"/>
        <item m="1" x="37"/>
        <item m="1" x="19"/>
        <item m="1" x="21"/>
        <item m="1" x="30"/>
        <item m="1" x="20"/>
        <item m="1" x="22"/>
        <item m="1" x="33"/>
        <item m="1" x="32"/>
        <item m="1" x="29"/>
        <item m="1" x="38"/>
        <item m="1" x="42"/>
        <item m="1" x="40"/>
        <item m="1" x="34"/>
        <item m="1" x="35"/>
        <item m="1" x="16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11">
        <item m="1" x="6"/>
        <item m="1" x="1"/>
        <item m="1" x="5"/>
        <item m="1" x="7"/>
        <item m="1" x="2"/>
        <item m="1" x="3"/>
        <item m="1" x="9"/>
        <item m="1" x="4"/>
        <item x="0"/>
        <item m="1" x="8"/>
        <item m="1"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3">
        <item m="1" x="1"/>
        <item m="1"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27">
        <item x="1"/>
        <item m="1" x="26"/>
        <item m="1" x="18"/>
        <item x="2"/>
        <item m="1" x="16"/>
        <item m="1" x="23"/>
        <item m="1" x="24"/>
        <item x="12"/>
        <item x="13"/>
        <item m="1" x="15"/>
        <item m="1" x="17"/>
        <item x="0"/>
        <item m="1" x="25"/>
        <item m="1" x="19"/>
        <item m="1" x="14"/>
        <item m="1" x="21"/>
        <item m="1" x="20"/>
        <item x="5"/>
        <item m="1" x="22"/>
        <item x="3"/>
        <item x="4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46">
        <item x="1"/>
        <item m="1" x="36"/>
        <item m="1" x="28"/>
        <item m="1" x="44"/>
        <item m="1" x="39"/>
        <item m="1" x="41"/>
        <item m="1" x="27"/>
        <item m="1" x="17"/>
        <item m="1" x="18"/>
        <item m="1" x="43"/>
        <item m="1" x="23"/>
        <item m="1" x="25"/>
        <item m="1" x="31"/>
        <item m="1" x="24"/>
        <item x="0"/>
        <item m="1" x="26"/>
        <item m="1" x="45"/>
        <item m="1" x="37"/>
        <item m="1" x="19"/>
        <item m="1" x="21"/>
        <item m="1" x="30"/>
        <item m="1" x="20"/>
        <item m="1" x="22"/>
        <item m="1" x="33"/>
        <item m="1" x="32"/>
        <item m="1" x="29"/>
        <item m="1" x="38"/>
        <item m="1" x="42"/>
        <item m="1" x="40"/>
        <item m="1" x="34"/>
        <item m="1" x="35"/>
        <item m="1" x="16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11">
        <item m="1" x="6"/>
        <item m="1" x="1"/>
        <item m="1" x="5"/>
        <item m="1" x="7"/>
        <item m="1" x="2"/>
        <item m="1" x="3"/>
        <item m="1" x="9"/>
        <item m="1" x="4"/>
        <item x="0"/>
        <item m="1" x="8"/>
        <item m="1"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3">
        <item m="1" x="1"/>
        <item m="1"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9">
    <field x="54"/>
    <field x="55"/>
    <field x="56"/>
    <field x="57"/>
    <field x="58"/>
    <field x="60"/>
    <field x="61"/>
    <field x="62"/>
    <field x="63"/>
  </rowFields>
  <rowItems count="29">
    <i>
      <x v="15"/>
      <x v="12"/>
      <x v="14"/>
      <x v="8"/>
      <x v="2"/>
      <x v="11"/>
      <x v="14"/>
      <x v="8"/>
      <x v="2"/>
    </i>
    <i>
      <x v="34"/>
      <x/>
      <x/>
      <x v="8"/>
      <x v="2"/>
      <x v="3"/>
      <x v="32"/>
      <x v="8"/>
      <x v="2"/>
    </i>
    <i r="1">
      <x v="15"/>
      <x v="32"/>
      <x v="8"/>
      <x v="2"/>
      <x/>
      <x/>
      <x v="8"/>
      <x v="2"/>
    </i>
    <i>
      <x v="35"/>
      <x/>
      <x/>
      <x v="8"/>
      <x v="2"/>
      <x v="19"/>
      <x v="33"/>
      <x v="8"/>
      <x v="2"/>
    </i>
    <i r="1">
      <x v="15"/>
      <x v="33"/>
      <x v="8"/>
      <x v="2"/>
      <x/>
      <x/>
      <x v="8"/>
      <x v="2"/>
    </i>
    <i>
      <x v="36"/>
      <x/>
      <x/>
      <x v="8"/>
      <x v="2"/>
      <x v="19"/>
      <x v="34"/>
      <x v="8"/>
      <x v="2"/>
    </i>
    <i r="1">
      <x v="15"/>
      <x v="34"/>
      <x v="8"/>
      <x v="2"/>
      <x/>
      <x/>
      <x v="8"/>
      <x v="2"/>
    </i>
    <i>
      <x v="37"/>
      <x/>
      <x/>
      <x v="8"/>
      <x v="2"/>
      <x v="20"/>
      <x v="35"/>
      <x v="8"/>
      <x v="2"/>
    </i>
    <i r="1">
      <x v="15"/>
      <x v="35"/>
      <x v="8"/>
      <x v="2"/>
      <x/>
      <x/>
      <x v="8"/>
      <x v="2"/>
    </i>
    <i>
      <x v="38"/>
      <x/>
      <x/>
      <x v="8"/>
      <x v="2"/>
      <x v="17"/>
      <x v="36"/>
      <x v="8"/>
      <x v="2"/>
    </i>
    <i r="1">
      <x v="15"/>
      <x v="36"/>
      <x v="8"/>
      <x v="2"/>
      <x/>
      <x/>
      <x v="8"/>
      <x v="2"/>
    </i>
    <i>
      <x v="39"/>
      <x/>
      <x/>
      <x v="8"/>
      <x v="2"/>
      <x v="17"/>
      <x v="37"/>
      <x v="8"/>
      <x v="2"/>
    </i>
    <i r="1">
      <x v="15"/>
      <x v="37"/>
      <x v="8"/>
      <x v="2"/>
      <x/>
      <x/>
      <x v="8"/>
      <x v="2"/>
    </i>
    <i>
      <x v="40"/>
      <x/>
      <x/>
      <x v="8"/>
      <x v="2"/>
      <x v="8"/>
      <x v="45"/>
      <x v="8"/>
      <x v="2"/>
    </i>
    <i r="5">
      <x v="21"/>
      <x v="38"/>
      <x v="8"/>
      <x v="2"/>
    </i>
    <i r="5">
      <x v="22"/>
      <x v="39"/>
      <x v="8"/>
      <x v="2"/>
    </i>
    <i r="5">
      <x v="23"/>
      <x v="40"/>
      <x v="8"/>
      <x v="2"/>
    </i>
    <i r="5">
      <x v="24"/>
      <x v="41"/>
      <x v="8"/>
      <x v="2"/>
    </i>
    <i r="5">
      <x v="25"/>
      <x v="42"/>
      <x v="8"/>
      <x v="2"/>
    </i>
    <i r="1">
      <x v="20"/>
      <x v="38"/>
      <x v="8"/>
      <x v="2"/>
      <x/>
      <x/>
      <x v="8"/>
      <x v="2"/>
    </i>
    <i r="2">
      <x v="45"/>
      <x v="8"/>
      <x v="2"/>
      <x/>
      <x/>
      <x v="8"/>
      <x v="2"/>
    </i>
    <i r="1">
      <x v="21"/>
      <x v="39"/>
      <x v="8"/>
      <x v="2"/>
      <x/>
      <x/>
      <x v="8"/>
      <x v="2"/>
    </i>
    <i r="1">
      <x v="22"/>
      <x v="40"/>
      <x v="8"/>
      <x v="2"/>
      <x/>
      <x/>
      <x v="8"/>
      <x v="2"/>
    </i>
    <i r="1">
      <x v="23"/>
      <x v="41"/>
      <x v="8"/>
      <x v="2"/>
      <x/>
      <x/>
      <x v="8"/>
      <x v="2"/>
    </i>
    <i>
      <x v="41"/>
      <x/>
      <x/>
      <x v="8"/>
      <x v="2"/>
      <x v="26"/>
      <x v="43"/>
      <x v="8"/>
      <x v="2"/>
    </i>
    <i r="1">
      <x v="24"/>
      <x v="42"/>
      <x v="8"/>
      <x v="2"/>
      <x/>
      <x/>
      <x v="8"/>
      <x v="2"/>
    </i>
    <i r="1">
      <x v="25"/>
      <x v="43"/>
      <x v="8"/>
      <x v="2"/>
      <x/>
      <x/>
      <x v="8"/>
      <x v="2"/>
    </i>
    <i>
      <x v="42"/>
      <x/>
      <x/>
      <x v="8"/>
      <x v="2"/>
      <x v="7"/>
      <x v="44"/>
      <x v="8"/>
      <x v="2"/>
    </i>
    <i r="1">
      <x v="11"/>
      <x v="44"/>
      <x v="8"/>
      <x v="2"/>
      <x/>
      <x/>
      <x v="8"/>
      <x v="2"/>
    </i>
  </rowItems>
  <colFields count="1">
    <field x="-2"/>
  </colFields>
  <colItems count="2">
    <i>
      <x/>
    </i>
    <i i="1">
      <x v="1"/>
    </i>
  </colItems>
  <dataFields count="2">
    <dataField name="Suma z ns1:SumaWinien" fld="66" baseField="0" baseItem="0"/>
    <dataField name="Suma z ns1:SumaMa" fld="67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tables/table1.xml><?xml version="1.0" encoding="utf-8"?>
<table xmlns="http://schemas.openxmlformats.org/spreadsheetml/2006/main" id="1" name="Tabela1" displayName="Tabela1" ref="A1:BP77" tableType="xml" totalsRowShown="0" connectionId="1">
  <autoFilter ref="A1:BP77"/>
  <tableColumns count="68">
    <tableColumn id="1" uniqueName="ns1:KodFormularza" name="ns1:KodFormularza">
      <xmlColumnPr mapId="1" xpath="/ns1:JPK/ns1:Naglowek/ns1:KodFormularza" xmlDataType="string"/>
    </tableColumn>
    <tableColumn id="2" uniqueName="kodSystemowy" name="kodSystemowy">
      <xmlColumnPr mapId="1" xpath="/ns1:JPK/ns1:Naglowek/ns1:KodFormularza/@kodSystemowy" xmlDataType="string"/>
    </tableColumn>
    <tableColumn id="3" uniqueName="wersjaSchemy" name="wersjaSchemy">
      <xmlColumnPr mapId="1" xpath="/ns1:JPK/ns1:Naglowek/ns1:KodFormularza/@wersjaSchemy" xmlDataType="string"/>
    </tableColumn>
    <tableColumn id="4" uniqueName="ns1:WariantFormularza" name="ns1:WariantFormularza">
      <xmlColumnPr mapId="1" xpath="/ns1:JPK/ns1:Naglowek/ns1:WariantFormularza" xmlDataType="integer"/>
    </tableColumn>
    <tableColumn id="5" uniqueName="ns1:CelZlozenia" name="ns1:CelZlozenia">
      <xmlColumnPr mapId="1" xpath="/ns1:JPK/ns1:Naglowek/ns1:CelZlozenia" xmlDataType="integer"/>
    </tableColumn>
    <tableColumn id="6" uniqueName="ns1:DataWytworzeniaJPK" name="ns1:DataWytworzeniaJPK">
      <xmlColumnPr mapId="1" xpath="/ns1:JPK/ns1:Naglowek/ns1:DataWytworzeniaJPK" xmlDataType="dateTime"/>
    </tableColumn>
    <tableColumn id="7" uniqueName="ns1:DataOd" name="ns1:DataOd">
      <xmlColumnPr mapId="1" xpath="/ns1:JPK/ns1:Naglowek/ns1:DataOd" xmlDataType="date"/>
    </tableColumn>
    <tableColumn id="8" uniqueName="ns1:DataDo" name="ns1:DataDo">
      <xmlColumnPr mapId="1" xpath="/ns1:JPK/ns1:Naglowek/ns1:DataDo" xmlDataType="date"/>
    </tableColumn>
    <tableColumn id="9" uniqueName="ns1:DomyslnyKodWaluty" name="ns1:DomyslnyKodWaluty">
      <xmlColumnPr mapId="1" xpath="/ns1:JPK/ns1:Naglowek/ns1:DomyslnyKodWaluty" xmlDataType="string"/>
    </tableColumn>
    <tableColumn id="10" uniqueName="ns1:KodUrzedu" name="ns1:KodUrzedu">
      <xmlColumnPr mapId="1" xpath="/ns1:JPK/ns1:Naglowek/ns1:KodUrzedu" xmlDataType="integer"/>
    </tableColumn>
    <tableColumn id="11" uniqueName="ns2:NIP" name="ns2:NIP">
      <xmlColumnPr mapId="1" xpath="/ns1:JPK/ns1:Podmiot1/ns1:IdentyfikatorPodmiotu/ns2:NIP" xmlDataType="integer"/>
    </tableColumn>
    <tableColumn id="12" uniqueName="ns2:PelnaNazwa" name="ns2:PelnaNazwa">
      <xmlColumnPr mapId="1" xpath="/ns1:JPK/ns1:Podmiot1/ns1:IdentyfikatorPodmiotu/ns2:PelnaNazwa" xmlDataType="string"/>
    </tableColumn>
    <tableColumn id="13" uniqueName="ns2:KodKraju" name="ns2:KodKraju">
      <xmlColumnPr mapId="1" xpath="/ns1:JPK/ns1:Podmiot1/ns1:AdresPodmiotu/ns2:KodKraju" xmlDataType="string"/>
    </tableColumn>
    <tableColumn id="14" uniqueName="ns2:Wojewodztwo" name="ns2:Wojewodztwo">
      <xmlColumnPr mapId="1" xpath="/ns1:JPK/ns1:Podmiot1/ns1:AdresPodmiotu/ns2:Wojewodztwo" xmlDataType="string"/>
    </tableColumn>
    <tableColumn id="15" uniqueName="ns2:Powiat" name="ns2:Powiat">
      <xmlColumnPr mapId="1" xpath="/ns1:JPK/ns1:Podmiot1/ns1:AdresPodmiotu/ns2:Powiat" xmlDataType="string"/>
    </tableColumn>
    <tableColumn id="16" uniqueName="ns2:Gmina" name="ns2:Gmina">
      <xmlColumnPr mapId="1" xpath="/ns1:JPK/ns1:Podmiot1/ns1:AdresPodmiotu/ns2:Gmina" xmlDataType="string"/>
    </tableColumn>
    <tableColumn id="17" uniqueName="ns2:NrDomu" name="ns2:NrDomu">
      <xmlColumnPr mapId="1" xpath="/ns1:JPK/ns1:Podmiot1/ns1:AdresPodmiotu/ns2:NrDomu" xmlDataType="string"/>
    </tableColumn>
    <tableColumn id="18" uniqueName="ns2:Miejscowosc" name="ns2:Miejscowosc">
      <xmlColumnPr mapId="1" xpath="/ns1:JPK/ns1:Podmiot1/ns1:AdresPodmiotu/ns2:Miejscowosc" xmlDataType="string"/>
    </tableColumn>
    <tableColumn id="19" uniqueName="ns2:KodPocztowy" name="ns2:KodPocztowy">
      <xmlColumnPr mapId="1" xpath="/ns1:JPK/ns1:Podmiot1/ns1:AdresPodmiotu/ns2:KodPocztowy" xmlDataType="string"/>
    </tableColumn>
    <tableColumn id="20" uniqueName="ns2:Poczta" name="ns2:Poczta">
      <xmlColumnPr mapId="1" xpath="/ns1:JPK/ns1:Podmiot1/ns1:AdresPodmiotu/ns2:Poczta" xmlDataType="string"/>
    </tableColumn>
    <tableColumn id="21" uniqueName="typ" name="typ">
      <xmlColumnPr mapId="1" xpath="/ns1:JPK/ns1:ZOiS/@typ" xmlDataType="string"/>
    </tableColumn>
    <tableColumn id="22" uniqueName="ns1:KodKonta" name="ns1:KodKonta">
      <xmlColumnPr mapId="1" xpath="/ns1:JPK/ns1:ZOiS/ns1:KodKonta" xmlDataType="string"/>
    </tableColumn>
    <tableColumn id="23" uniqueName="ns1:OpisKonta" name="ns1:OpisKonta">
      <xmlColumnPr mapId="1" xpath="/ns1:JPK/ns1:ZOiS/ns1:OpisKonta" xmlDataType="string"/>
    </tableColumn>
    <tableColumn id="24" uniqueName="ns1:TypKonta" name="ns1:TypKonta">
      <xmlColumnPr mapId="1" xpath="/ns1:JPK/ns1:ZOiS/ns1:TypKonta" xmlDataType="string"/>
    </tableColumn>
    <tableColumn id="25" uniqueName="ns1:KodZespolu" name="ns1:KodZespolu">
      <xmlColumnPr mapId="1" xpath="/ns1:JPK/ns1:ZOiS/ns1:KodZespolu" xmlDataType="integer"/>
    </tableColumn>
    <tableColumn id="26" uniqueName="ns1:OpisZespolu" name="ns1:OpisZespolu">
      <xmlColumnPr mapId="1" xpath="/ns1:JPK/ns1:ZOiS/ns1:OpisZespolu" xmlDataType="string"/>
    </tableColumn>
    <tableColumn id="27" uniqueName="ns1:KodKategorii" name="ns1:KodKategorii">
      <xmlColumnPr mapId="1" xpath="/ns1:JPK/ns1:ZOiS/ns1:KodKategorii" xmlDataType="integer"/>
    </tableColumn>
    <tableColumn id="28" uniqueName="ns1:OpisKategorii" name="ns1:OpisKategorii">
      <xmlColumnPr mapId="1" xpath="/ns1:JPK/ns1:ZOiS/ns1:OpisKategorii" xmlDataType="string"/>
    </tableColumn>
    <tableColumn id="29" uniqueName="ns1:OpisPodkategorii" name="ns1:OpisPodkategorii">
      <xmlColumnPr mapId="1" xpath="/ns1:JPK/ns1:ZOiS/ns1:OpisPodkategorii" xmlDataType="string"/>
    </tableColumn>
    <tableColumn id="30" uniqueName="ns1:BilansOtwarciaWinien" name="ns1:BilansOtwarciaWinien">
      <xmlColumnPr mapId="1" xpath="/ns1:JPK/ns1:ZOiS/ns1:BilansOtwarciaWinien" xmlDataType="integer"/>
    </tableColumn>
    <tableColumn id="31" uniqueName="ns1:BilansOtwarciaMa" name="ns1:BilansOtwarciaMa">
      <xmlColumnPr mapId="1" xpath="/ns1:JPK/ns1:ZOiS/ns1:BilansOtwarciaMa" xmlDataType="integer"/>
    </tableColumn>
    <tableColumn id="32" uniqueName="ns1:ObrotyWinien" name="ns1:ObrotyWinien">
      <xmlColumnPr mapId="1" xpath="/ns1:JPK/ns1:ZOiS/ns1:ObrotyWinien" xmlDataType="double"/>
    </tableColumn>
    <tableColumn id="33" uniqueName="ns1:ObrotyMa" name="ns1:ObrotyMa">
      <xmlColumnPr mapId="1" xpath="/ns1:JPK/ns1:ZOiS/ns1:ObrotyMa" xmlDataType="double"/>
    </tableColumn>
    <tableColumn id="34" uniqueName="ns1:ObrotyWinienNarast" name="ns1:ObrotyWinienNarast">
      <xmlColumnPr mapId="1" xpath="/ns1:JPK/ns1:ZOiS/ns1:ObrotyWinienNarast" xmlDataType="double"/>
    </tableColumn>
    <tableColumn id="35" uniqueName="ns1:ObrotyMaNarast" name="ns1:ObrotyMaNarast">
      <xmlColumnPr mapId="1" xpath="/ns1:JPK/ns1:ZOiS/ns1:ObrotyMaNarast" xmlDataType="double"/>
    </tableColumn>
    <tableColumn id="36" uniqueName="ns1:SaldoWinien" name="ns1:SaldoWinien">
      <xmlColumnPr mapId="1" xpath="/ns1:JPK/ns1:ZOiS/ns1:SaldoWinien" xmlDataType="double"/>
    </tableColumn>
    <tableColumn id="37" uniqueName="ns1:SaldoMa" name="ns1:SaldoMa">
      <xmlColumnPr mapId="1" xpath="/ns1:JPK/ns1:ZOiS/ns1:SaldoMa" xmlDataType="double"/>
    </tableColumn>
    <tableColumn id="38" uniqueName="ns1:KodPodkategorii" name="ns1:KodPodkategorii">
      <xmlColumnPr mapId="1" xpath="/ns1:JPK/ns1:ZOiS/ns1:KodPodkategorii" xmlDataType="string"/>
    </tableColumn>
    <tableColumn id="39" uniqueName="typ" name="typ2">
      <xmlColumnPr mapId="1" xpath="/ns1:JPK/ns1:Dziennik/@typ" xmlDataType="string"/>
    </tableColumn>
    <tableColumn id="40" uniqueName="ns1:LpZapisuDziennika" name="ns1:LpZapisuDziennika">
      <xmlColumnPr mapId="1" xpath="/ns1:JPK/ns1:Dziennik/ns1:LpZapisuDziennika" xmlDataType="integer"/>
    </tableColumn>
    <tableColumn id="41" uniqueName="ns1:NrZapisuDziennika" name="ns1:NrZapisuDziennika">
      <xmlColumnPr mapId="1" xpath="/ns1:JPK/ns1:Dziennik/ns1:NrZapisuDziennika" xmlDataType="string"/>
    </tableColumn>
    <tableColumn id="42" uniqueName="ns1:OpisDziennika" name="ns1:OpisDziennika">
      <xmlColumnPr mapId="1" xpath="/ns1:JPK/ns1:Dziennik/ns1:OpisDziennika" xmlDataType="string"/>
    </tableColumn>
    <tableColumn id="43" uniqueName="ns1:NrDowoduKsiegowego" name="ns1:NrDowoduKsiegowego">
      <xmlColumnPr mapId="1" xpath="/ns1:JPK/ns1:Dziennik/ns1:NrDowoduKsiegowego" xmlDataType="string"/>
    </tableColumn>
    <tableColumn id="44" uniqueName="ns1:RodzajDowodu" name="ns1:RodzajDowodu">
      <xmlColumnPr mapId="1" xpath="/ns1:JPK/ns1:Dziennik/ns1:RodzajDowodu" xmlDataType="string"/>
    </tableColumn>
    <tableColumn id="45" uniqueName="ns1:DataOperacji" name="ns1:DataOperacji">
      <xmlColumnPr mapId="1" xpath="/ns1:JPK/ns1:Dziennik/ns1:DataOperacji" xmlDataType="date"/>
    </tableColumn>
    <tableColumn id="46" uniqueName="ns1:DataDowodu" name="ns1:DataDowodu">
      <xmlColumnPr mapId="1" xpath="/ns1:JPK/ns1:Dziennik/ns1:DataDowodu" xmlDataType="date"/>
    </tableColumn>
    <tableColumn id="47" uniqueName="ns1:DataKsiegowania" name="ns1:DataKsiegowania">
      <xmlColumnPr mapId="1" xpath="/ns1:JPK/ns1:Dziennik/ns1:DataKsiegowania" xmlDataType="date"/>
    </tableColumn>
    <tableColumn id="48" uniqueName="ns1:KodOperatora" name="ns1:KodOperatora">
      <xmlColumnPr mapId="1" xpath="/ns1:JPK/ns1:Dziennik/ns1:KodOperatora" xmlDataType="string"/>
    </tableColumn>
    <tableColumn id="49" uniqueName="ns1:OpisOperacji" name="ns1:OpisOperacji">
      <xmlColumnPr mapId="1" xpath="/ns1:JPK/ns1:Dziennik/ns1:OpisOperacji" xmlDataType="string"/>
    </tableColumn>
    <tableColumn id="50" uniqueName="ns1:DziennikKwotaOperacji" name="ns1:DziennikKwotaOperacji">
      <xmlColumnPr mapId="1" xpath="/ns1:JPK/ns1:Dziennik/ns1:DziennikKwotaOperacji" xmlDataType="double"/>
    </tableColumn>
    <tableColumn id="51" uniqueName="ns1:LiczbaWierszyDziennika" name="ns1:LiczbaWierszyDziennika">
      <xmlColumnPr mapId="1" xpath="/ns1:JPK/ns1:DziennikCtrl/ns1:LiczbaWierszyDziennika" xmlDataType="integer"/>
    </tableColumn>
    <tableColumn id="52" uniqueName="ns1:SumaKwotOperacji" name="ns1:SumaKwotOperacji">
      <xmlColumnPr mapId="1" xpath="/ns1:JPK/ns1:DziennikCtrl/ns1:SumaKwotOperacji" xmlDataType="double"/>
    </tableColumn>
    <tableColumn id="53" uniqueName="typ" name="typ3">
      <xmlColumnPr mapId="1" xpath="/ns1:JPK/ns1:KontoZapis/@typ" xmlDataType="string"/>
    </tableColumn>
    <tableColumn id="54" uniqueName="ns1:LpZapisu" name="ns1:LpZapisu">
      <xmlColumnPr mapId="1" xpath="/ns1:JPK/ns1:KontoZapis/ns1:LpZapisu" xmlDataType="integer"/>
    </tableColumn>
    <tableColumn id="55" uniqueName="ns1:NrZapisu" name="ns1:NrZapisu">
      <xmlColumnPr mapId="1" xpath="/ns1:JPK/ns1:KontoZapis/ns1:NrZapisu" xmlDataType="string"/>
    </tableColumn>
    <tableColumn id="56" uniqueName="ns1:KodKontaWinien" name="ns1:KodKontaWinien">
      <xmlColumnPr mapId="1" xpath="/ns1:JPK/ns1:KontoZapis/ns1:KodKontaWinien" xmlDataType="string"/>
    </tableColumn>
    <tableColumn id="57" uniqueName="ns1:KwotaWinien" name="ns1:KwotaWinien">
      <xmlColumnPr mapId="1" xpath="/ns1:JPK/ns1:KontoZapis/ns1:KwotaWinien" xmlDataType="double"/>
    </tableColumn>
    <tableColumn id="58" uniqueName="ns1:KwotaWinienWaluta" name="ns1:KwotaWinienWaluta">
      <xmlColumnPr mapId="1" xpath="/ns1:JPK/ns1:KontoZapis/ns1:KwotaWinienWaluta" xmlDataType="integer"/>
    </tableColumn>
    <tableColumn id="59" uniqueName="ns1:KodWalutyWinien" name="ns1:KodWalutyWinien">
      <xmlColumnPr mapId="1" xpath="/ns1:JPK/ns1:KontoZapis/ns1:KodWalutyWinien" xmlDataType="string"/>
    </tableColumn>
    <tableColumn id="60" uniqueName="ns1:OpisZapisuWinien" name="ns1:OpisZapisuWinien">
      <xmlColumnPr mapId="1" xpath="/ns1:JPK/ns1:KontoZapis/ns1:OpisZapisuWinien" xmlDataType="string"/>
    </tableColumn>
    <tableColumn id="61" uniqueName="ns1:KodKontaMa" name="ns1:KodKontaMa">
      <xmlColumnPr mapId="1" xpath="/ns1:JPK/ns1:KontoZapis/ns1:KodKontaMa" xmlDataType="string"/>
    </tableColumn>
    <tableColumn id="62" uniqueName="ns1:KwotaMa" name="ns1:KwotaMa">
      <xmlColumnPr mapId="1" xpath="/ns1:JPK/ns1:KontoZapis/ns1:KwotaMa" xmlDataType="double"/>
    </tableColumn>
    <tableColumn id="63" uniqueName="ns1:KwotaMaWaluta" name="ns1:KwotaMaWaluta">
      <xmlColumnPr mapId="1" xpath="/ns1:JPK/ns1:KontoZapis/ns1:KwotaMaWaluta" xmlDataType="integer"/>
    </tableColumn>
    <tableColumn id="64" uniqueName="ns1:KodWalutyMa" name="ns1:KodWalutyMa">
      <xmlColumnPr mapId="1" xpath="/ns1:JPK/ns1:KontoZapis/ns1:KodWalutyMa" xmlDataType="string"/>
    </tableColumn>
    <tableColumn id="65" uniqueName="ns1:OpisZapisuMa" name="ns1:OpisZapisuMa">
      <xmlColumnPr mapId="1" xpath="/ns1:JPK/ns1:KontoZapis/ns1:OpisZapisuMa" xmlDataType="string"/>
    </tableColumn>
    <tableColumn id="66" uniqueName="ns1:LiczbaWierszyKontoZapisj" name="ns1:LiczbaWierszyKontoZapisj">
      <xmlColumnPr mapId="1" xpath="/ns1:JPK/ns1:KontoZapisCtrl/ns1:LiczbaWierszyKontoZapisj" xmlDataType="integer"/>
    </tableColumn>
    <tableColumn id="67" uniqueName="ns1:SumaWinien" name="ns1:SumaWinien">
      <xmlColumnPr mapId="1" xpath="/ns1:JPK/ns1:KontoZapisCtrl/ns1:SumaWinien" xmlDataType="double"/>
    </tableColumn>
    <tableColumn id="68" uniqueName="ns1:SumaMa" name="ns1:SumaMa">
      <xmlColumnPr mapId="1" xpath="/ns1:JPK/ns1:KontoZapisCtrl/ns1:SumaMa" xmlDataType="double"/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L18"/>
  <sheetViews>
    <sheetView showGridLines="0" tabSelected="1" workbookViewId="0">
      <selection activeCell="T20" sqref="T20"/>
    </sheetView>
  </sheetViews>
  <sheetFormatPr defaultRowHeight="14.5" x14ac:dyDescent="0.35"/>
  <sheetData>
    <row r="8" spans="2:2" ht="36" x14ac:dyDescent="0.8">
      <c r="B8" s="46" t="s">
        <v>196</v>
      </c>
    </row>
    <row r="17" spans="12:12" x14ac:dyDescent="0.35">
      <c r="L17" t="s">
        <v>198</v>
      </c>
    </row>
    <row r="18" spans="12:12" x14ac:dyDescent="0.35">
      <c r="L18" t="s">
        <v>197</v>
      </c>
    </row>
  </sheetData>
  <sheetProtection algorithmName="SHA-512" hashValue="WhHQ3NllD3tAA12dL2ptsfE3aIhPTlrW+4vEsQg2mkTHbU0Y7peEy5j/VQsmwTg7ZcK6PdgCPqMnJUOfUsAGqQ==" saltValue="4n8JGO13xsAn0OZaTBC/Rw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77"/>
  <sheetViews>
    <sheetView topLeftCell="R2" workbookViewId="0">
      <selection activeCell="D12" sqref="D12"/>
    </sheetView>
  </sheetViews>
  <sheetFormatPr defaultRowHeight="14.5" x14ac:dyDescent="0.35"/>
  <cols>
    <col min="1" max="1" width="19.453125" bestFit="1" customWidth="1"/>
    <col min="2" max="2" width="15.81640625" bestFit="1" customWidth="1"/>
    <col min="3" max="3" width="15" bestFit="1" customWidth="1"/>
    <col min="4" max="4" width="23" bestFit="1" customWidth="1"/>
    <col min="5" max="5" width="16.08984375" bestFit="1" customWidth="1"/>
    <col min="6" max="6" width="24.7265625" bestFit="1" customWidth="1"/>
    <col min="7" max="7" width="13" bestFit="1" customWidth="1"/>
    <col min="8" max="8" width="12.90625" bestFit="1" customWidth="1"/>
    <col min="9" max="9" width="24.26953125" bestFit="1" customWidth="1"/>
    <col min="10" max="10" width="15.90625" bestFit="1" customWidth="1"/>
    <col min="11" max="11" width="10.81640625" bestFit="1" customWidth="1"/>
    <col min="12" max="12" width="16.81640625" bestFit="1" customWidth="1"/>
    <col min="13" max="13" width="14.26953125" bestFit="1" customWidth="1"/>
    <col min="14" max="14" width="18.81640625" bestFit="1" customWidth="1"/>
    <col min="15" max="15" width="12.36328125" bestFit="1" customWidth="1"/>
    <col min="16" max="16" width="12" bestFit="1" customWidth="1"/>
    <col min="17" max="17" width="13.6328125" bestFit="1" customWidth="1"/>
    <col min="18" max="18" width="17.26953125" bestFit="1" customWidth="1"/>
    <col min="19" max="19" width="17.90625" bestFit="1" customWidth="1"/>
    <col min="20" max="20" width="12.08984375" bestFit="1" customWidth="1"/>
    <col min="21" max="21" width="5.81640625" bestFit="1" customWidth="1"/>
    <col min="22" max="22" width="14.81640625" bestFit="1" customWidth="1"/>
    <col min="23" max="23" width="80.7265625" bestFit="1" customWidth="1"/>
    <col min="24" max="24" width="14.54296875" bestFit="1" customWidth="1"/>
    <col min="25" max="25" width="16.453125" bestFit="1" customWidth="1"/>
    <col min="26" max="26" width="66.36328125" bestFit="1" customWidth="1"/>
    <col min="27" max="27" width="17.36328125" bestFit="1" customWidth="1"/>
    <col min="28" max="28" width="51.08984375" bestFit="1" customWidth="1"/>
    <col min="29" max="29" width="54.90625" bestFit="1" customWidth="1"/>
    <col min="30" max="30" width="25.1796875" bestFit="1" customWidth="1"/>
    <col min="31" max="31" width="21.90625" bestFit="1" customWidth="1"/>
    <col min="32" max="32" width="18.453125" bestFit="1" customWidth="1"/>
    <col min="33" max="33" width="15.26953125" bestFit="1" customWidth="1"/>
    <col min="34" max="34" width="24.1796875" bestFit="1" customWidth="1"/>
    <col min="35" max="35" width="20.90625" bestFit="1" customWidth="1"/>
    <col min="36" max="36" width="17.08984375" bestFit="1" customWidth="1"/>
    <col min="37" max="37" width="13.81640625" bestFit="1" customWidth="1"/>
    <col min="38" max="38" width="20.6328125" bestFit="1" customWidth="1"/>
    <col min="39" max="39" width="6.81640625" bestFit="1" customWidth="1"/>
    <col min="40" max="40" width="22.26953125" bestFit="1" customWidth="1"/>
    <col min="41" max="41" width="22.36328125" bestFit="1" customWidth="1"/>
    <col min="42" max="42" width="30.453125" bestFit="1" customWidth="1"/>
    <col min="43" max="43" width="25.7265625" bestFit="1" customWidth="1"/>
    <col min="44" max="44" width="19.453125" bestFit="1" customWidth="1"/>
    <col min="45" max="45" width="17.6328125" bestFit="1" customWidth="1"/>
    <col min="46" max="46" width="17.7265625" bestFit="1" customWidth="1"/>
    <col min="47" max="47" width="21.08984375" bestFit="1" customWidth="1"/>
    <col min="48" max="48" width="18.6328125" bestFit="1" customWidth="1"/>
    <col min="49" max="49" width="30.453125" bestFit="1" customWidth="1"/>
    <col min="50" max="50" width="26.36328125" bestFit="1" customWidth="1"/>
    <col min="51" max="51" width="26.54296875" bestFit="1" customWidth="1"/>
    <col min="52" max="52" width="22.7265625" bestFit="1" customWidth="1"/>
    <col min="53" max="53" width="6.81640625" bestFit="1" customWidth="1"/>
    <col min="54" max="54" width="13.90625" bestFit="1" customWidth="1"/>
    <col min="55" max="55" width="24.08984375" bestFit="1" customWidth="1"/>
    <col min="56" max="56" width="20.90625" bestFit="1" customWidth="1"/>
    <col min="57" max="57" width="17.90625" bestFit="1" customWidth="1"/>
    <col min="58" max="58" width="24.1796875" bestFit="1" customWidth="1"/>
    <col min="59" max="59" width="21.90625" bestFit="1" customWidth="1"/>
    <col min="60" max="60" width="34.6328125" bestFit="1" customWidth="1"/>
    <col min="61" max="61" width="17.6328125" bestFit="1" customWidth="1"/>
    <col min="62" max="62" width="14.6328125" bestFit="1" customWidth="1"/>
    <col min="63" max="63" width="20.90625" bestFit="1" customWidth="1"/>
    <col min="64" max="64" width="18.6328125" bestFit="1" customWidth="1"/>
    <col min="65" max="65" width="34.6328125" bestFit="1" customWidth="1"/>
    <col min="66" max="66" width="28.453125" bestFit="1" customWidth="1"/>
    <col min="67" max="67" width="17.1796875" bestFit="1" customWidth="1"/>
    <col min="68" max="68" width="13.90625" bestFit="1" customWidth="1"/>
  </cols>
  <sheetData>
    <row r="1" spans="1:6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66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67</v>
      </c>
      <c r="BB1" t="s">
        <v>51</v>
      </c>
      <c r="BC1" t="s">
        <v>52</v>
      </c>
      <c r="BD1" t="s">
        <v>53</v>
      </c>
      <c r="BE1" t="s">
        <v>54</v>
      </c>
      <c r="BF1" t="s">
        <v>55</v>
      </c>
      <c r="BG1" t="s">
        <v>56</v>
      </c>
      <c r="BH1" t="s">
        <v>57</v>
      </c>
      <c r="BI1" t="s">
        <v>58</v>
      </c>
      <c r="BJ1" t="s">
        <v>59</v>
      </c>
      <c r="BK1" t="s">
        <v>60</v>
      </c>
      <c r="BL1" t="s">
        <v>61</v>
      </c>
      <c r="BM1" t="s">
        <v>62</v>
      </c>
      <c r="BN1" t="s">
        <v>63</v>
      </c>
      <c r="BO1" t="s">
        <v>64</v>
      </c>
      <c r="BP1" t="s">
        <v>65</v>
      </c>
    </row>
    <row r="2" spans="1:68" x14ac:dyDescent="0.35">
      <c r="A2" s="1" t="s">
        <v>68</v>
      </c>
      <c r="B2" s="1" t="s">
        <v>69</v>
      </c>
      <c r="C2" s="1" t="s">
        <v>70</v>
      </c>
      <c r="D2">
        <v>1</v>
      </c>
      <c r="E2">
        <v>1</v>
      </c>
      <c r="F2" s="2">
        <v>42917.682604166665</v>
      </c>
      <c r="G2" s="3">
        <v>43070</v>
      </c>
      <c r="H2" s="3">
        <v>43100</v>
      </c>
      <c r="I2" s="1" t="s">
        <v>71</v>
      </c>
      <c r="J2">
        <v>2711</v>
      </c>
      <c r="K2">
        <v>1231235577</v>
      </c>
      <c r="L2" s="1" t="s">
        <v>72</v>
      </c>
      <c r="M2" s="1" t="s">
        <v>73</v>
      </c>
      <c r="N2" s="1" t="s">
        <v>74</v>
      </c>
      <c r="O2" s="1" t="s">
        <v>74</v>
      </c>
      <c r="P2" s="1" t="s">
        <v>74</v>
      </c>
      <c r="Q2" s="1" t="s">
        <v>74</v>
      </c>
      <c r="R2" s="1" t="s">
        <v>74</v>
      </c>
      <c r="S2" s="1" t="s">
        <v>74</v>
      </c>
      <c r="T2" s="1" t="s">
        <v>74</v>
      </c>
      <c r="U2" s="1" t="s">
        <v>75</v>
      </c>
      <c r="V2" s="1" t="s">
        <v>229</v>
      </c>
      <c r="W2" s="1" t="s">
        <v>240</v>
      </c>
      <c r="X2" s="1" t="s">
        <v>126</v>
      </c>
      <c r="Y2">
        <v>0</v>
      </c>
      <c r="Z2" s="1" t="s">
        <v>249</v>
      </c>
      <c r="AA2">
        <v>70</v>
      </c>
      <c r="AB2" s="1" t="s">
        <v>250</v>
      </c>
      <c r="AC2" s="1" t="s">
        <v>253</v>
      </c>
      <c r="AD2">
        <v>0</v>
      </c>
      <c r="AE2">
        <v>0</v>
      </c>
      <c r="AF2">
        <v>0</v>
      </c>
      <c r="AG2">
        <v>3490</v>
      </c>
      <c r="AH2">
        <v>0</v>
      </c>
      <c r="AI2">
        <v>3490</v>
      </c>
      <c r="AJ2">
        <v>0</v>
      </c>
      <c r="AK2">
        <v>3490</v>
      </c>
      <c r="AL2" s="1" t="s">
        <v>166</v>
      </c>
      <c r="AM2" s="1"/>
      <c r="AO2" s="1"/>
      <c r="AP2" s="1"/>
      <c r="AQ2" s="1"/>
      <c r="AR2" s="1"/>
      <c r="AS2" s="3"/>
      <c r="AT2" s="3"/>
      <c r="AU2" s="3"/>
      <c r="AV2" s="1"/>
      <c r="AW2" s="1"/>
      <c r="AY2">
        <v>12</v>
      </c>
      <c r="AZ2">
        <v>317158.12</v>
      </c>
      <c r="BA2" s="1"/>
      <c r="BC2" s="1"/>
      <c r="BD2" s="1"/>
      <c r="BG2" s="1"/>
      <c r="BH2" s="1"/>
      <c r="BI2" s="1"/>
      <c r="BL2" s="1"/>
      <c r="BM2" s="1"/>
      <c r="BN2">
        <v>28</v>
      </c>
      <c r="BO2">
        <v>317158.12</v>
      </c>
      <c r="BP2">
        <v>317158.12</v>
      </c>
    </row>
    <row r="3" spans="1:68" x14ac:dyDescent="0.35">
      <c r="A3" s="1" t="s">
        <v>68</v>
      </c>
      <c r="B3" s="1" t="s">
        <v>69</v>
      </c>
      <c r="C3" s="1" t="s">
        <v>70</v>
      </c>
      <c r="D3">
        <v>1</v>
      </c>
      <c r="E3">
        <v>1</v>
      </c>
      <c r="F3" s="2">
        <v>42917.682604166665</v>
      </c>
      <c r="G3" s="3">
        <v>43070</v>
      </c>
      <c r="H3" s="3">
        <v>43100</v>
      </c>
      <c r="I3" s="1" t="s">
        <v>71</v>
      </c>
      <c r="J3">
        <v>2711</v>
      </c>
      <c r="K3">
        <v>1231235577</v>
      </c>
      <c r="L3" s="1" t="s">
        <v>72</v>
      </c>
      <c r="M3" s="1" t="s">
        <v>73</v>
      </c>
      <c r="N3" s="1" t="s">
        <v>74</v>
      </c>
      <c r="O3" s="1" t="s">
        <v>74</v>
      </c>
      <c r="P3" s="1" t="s">
        <v>74</v>
      </c>
      <c r="Q3" s="1" t="s">
        <v>74</v>
      </c>
      <c r="R3" s="1" t="s">
        <v>74</v>
      </c>
      <c r="S3" s="1" t="s">
        <v>74</v>
      </c>
      <c r="T3" s="1" t="s">
        <v>74</v>
      </c>
      <c r="U3" s="1" t="s">
        <v>75</v>
      </c>
      <c r="V3" s="1" t="s">
        <v>230</v>
      </c>
      <c r="W3" s="1" t="s">
        <v>241</v>
      </c>
      <c r="X3" s="1" t="s">
        <v>126</v>
      </c>
      <c r="Y3">
        <v>0</v>
      </c>
      <c r="Z3" s="1" t="s">
        <v>249</v>
      </c>
      <c r="AA3">
        <v>75</v>
      </c>
      <c r="AB3" s="1" t="s">
        <v>251</v>
      </c>
      <c r="AC3" s="1" t="s">
        <v>254</v>
      </c>
      <c r="AD3">
        <v>0</v>
      </c>
      <c r="AE3">
        <v>0</v>
      </c>
      <c r="AF3">
        <v>0</v>
      </c>
      <c r="AG3">
        <v>2160</v>
      </c>
      <c r="AH3">
        <v>0</v>
      </c>
      <c r="AI3">
        <v>2160</v>
      </c>
      <c r="AJ3">
        <v>0</v>
      </c>
      <c r="AK3">
        <v>2160</v>
      </c>
      <c r="AL3" s="1" t="s">
        <v>170</v>
      </c>
      <c r="AM3" s="1"/>
      <c r="AO3" s="1"/>
      <c r="AP3" s="1"/>
      <c r="AQ3" s="1"/>
      <c r="AR3" s="1"/>
      <c r="AS3" s="3"/>
      <c r="AT3" s="3"/>
      <c r="AU3" s="3"/>
      <c r="AV3" s="1"/>
      <c r="AW3" s="1"/>
      <c r="AY3">
        <v>12</v>
      </c>
      <c r="AZ3">
        <v>317158.12</v>
      </c>
      <c r="BA3" s="1"/>
      <c r="BC3" s="1"/>
      <c r="BD3" s="1"/>
      <c r="BG3" s="1"/>
      <c r="BH3" s="1"/>
      <c r="BI3" s="1"/>
      <c r="BL3" s="1"/>
      <c r="BM3" s="1"/>
      <c r="BN3">
        <v>28</v>
      </c>
      <c r="BO3">
        <v>317158.12</v>
      </c>
      <c r="BP3">
        <v>317158.12</v>
      </c>
    </row>
    <row r="4" spans="1:68" x14ac:dyDescent="0.35">
      <c r="A4" s="1" t="s">
        <v>68</v>
      </c>
      <c r="B4" s="1" t="s">
        <v>69</v>
      </c>
      <c r="C4" s="1" t="s">
        <v>70</v>
      </c>
      <c r="D4">
        <v>1</v>
      </c>
      <c r="E4">
        <v>1</v>
      </c>
      <c r="F4" s="2">
        <v>42917.682604166665</v>
      </c>
      <c r="G4" s="3">
        <v>43070</v>
      </c>
      <c r="H4" s="3">
        <v>43100</v>
      </c>
      <c r="I4" s="1" t="s">
        <v>71</v>
      </c>
      <c r="J4">
        <v>2711</v>
      </c>
      <c r="K4">
        <v>1231235577</v>
      </c>
      <c r="L4" s="1" t="s">
        <v>72</v>
      </c>
      <c r="M4" s="1" t="s">
        <v>73</v>
      </c>
      <c r="N4" s="1" t="s">
        <v>74</v>
      </c>
      <c r="O4" s="1" t="s">
        <v>74</v>
      </c>
      <c r="P4" s="1" t="s">
        <v>74</v>
      </c>
      <c r="Q4" s="1" t="s">
        <v>74</v>
      </c>
      <c r="R4" s="1" t="s">
        <v>74</v>
      </c>
      <c r="S4" s="1" t="s">
        <v>74</v>
      </c>
      <c r="T4" s="1" t="s">
        <v>74</v>
      </c>
      <c r="U4" s="1" t="s">
        <v>75</v>
      </c>
      <c r="V4" s="1" t="s">
        <v>76</v>
      </c>
      <c r="W4" s="1" t="s">
        <v>101</v>
      </c>
      <c r="X4" s="1" t="s">
        <v>126</v>
      </c>
      <c r="Y4">
        <v>1</v>
      </c>
      <c r="Z4" s="1" t="s">
        <v>128</v>
      </c>
      <c r="AA4">
        <v>101</v>
      </c>
      <c r="AB4" s="1" t="s">
        <v>101</v>
      </c>
      <c r="AC4" s="1" t="s">
        <v>101</v>
      </c>
      <c r="AD4">
        <v>0</v>
      </c>
      <c r="AE4">
        <v>0</v>
      </c>
      <c r="AF4">
        <v>0</v>
      </c>
      <c r="AG4">
        <v>2.16</v>
      </c>
      <c r="AH4">
        <v>840.22</v>
      </c>
      <c r="AI4">
        <v>2.16</v>
      </c>
      <c r="AJ4">
        <v>838.06</v>
      </c>
      <c r="AK4">
        <v>0</v>
      </c>
      <c r="AL4" s="1"/>
      <c r="AM4" s="1"/>
      <c r="AO4" s="1"/>
      <c r="AP4" s="1"/>
      <c r="AQ4" s="1"/>
      <c r="AR4" s="1"/>
      <c r="AS4" s="3"/>
      <c r="AT4" s="3"/>
      <c r="AU4" s="3"/>
      <c r="AV4" s="1"/>
      <c r="AW4" s="1"/>
      <c r="AY4">
        <v>12</v>
      </c>
      <c r="AZ4">
        <v>317158.12</v>
      </c>
      <c r="BA4" s="1"/>
      <c r="BC4" s="1"/>
      <c r="BD4" s="1"/>
      <c r="BG4" s="1"/>
      <c r="BH4" s="1"/>
      <c r="BI4" s="1"/>
      <c r="BL4" s="1"/>
      <c r="BM4" s="1"/>
      <c r="BN4">
        <v>28</v>
      </c>
      <c r="BO4">
        <v>317158.12</v>
      </c>
      <c r="BP4">
        <v>317158.12</v>
      </c>
    </row>
    <row r="5" spans="1:68" x14ac:dyDescent="0.35">
      <c r="A5" s="1" t="s">
        <v>68</v>
      </c>
      <c r="B5" s="1" t="s">
        <v>69</v>
      </c>
      <c r="C5" s="1" t="s">
        <v>70</v>
      </c>
      <c r="D5">
        <v>1</v>
      </c>
      <c r="E5">
        <v>1</v>
      </c>
      <c r="F5" s="2">
        <v>42917.682604166665</v>
      </c>
      <c r="G5" s="3">
        <v>43070</v>
      </c>
      <c r="H5" s="3">
        <v>43100</v>
      </c>
      <c r="I5" s="1" t="s">
        <v>71</v>
      </c>
      <c r="J5">
        <v>2711</v>
      </c>
      <c r="K5">
        <v>1231235577</v>
      </c>
      <c r="L5" s="1" t="s">
        <v>72</v>
      </c>
      <c r="M5" s="1" t="s">
        <v>73</v>
      </c>
      <c r="N5" s="1" t="s">
        <v>74</v>
      </c>
      <c r="O5" s="1" t="s">
        <v>74</v>
      </c>
      <c r="P5" s="1" t="s">
        <v>74</v>
      </c>
      <c r="Q5" s="1" t="s">
        <v>74</v>
      </c>
      <c r="R5" s="1" t="s">
        <v>74</v>
      </c>
      <c r="S5" s="1" t="s">
        <v>74</v>
      </c>
      <c r="T5" s="1" t="s">
        <v>74</v>
      </c>
      <c r="U5" s="1" t="s">
        <v>75</v>
      </c>
      <c r="V5" s="1" t="s">
        <v>77</v>
      </c>
      <c r="W5" s="1" t="s">
        <v>102</v>
      </c>
      <c r="X5" s="1" t="s">
        <v>126</v>
      </c>
      <c r="Y5">
        <v>1</v>
      </c>
      <c r="Z5" s="1" t="s">
        <v>128</v>
      </c>
      <c r="AA5">
        <v>133</v>
      </c>
      <c r="AB5" s="1" t="s">
        <v>102</v>
      </c>
      <c r="AC5" s="1" t="s">
        <v>102</v>
      </c>
      <c r="AD5">
        <v>0</v>
      </c>
      <c r="AE5">
        <v>0</v>
      </c>
      <c r="AF5">
        <v>0</v>
      </c>
      <c r="AG5">
        <v>679.52</v>
      </c>
      <c r="AH5">
        <v>19569.43</v>
      </c>
      <c r="AI5">
        <v>1551.14</v>
      </c>
      <c r="AJ5">
        <v>18018.29</v>
      </c>
      <c r="AK5">
        <v>0</v>
      </c>
      <c r="AL5" s="1"/>
      <c r="AM5" s="1"/>
      <c r="AO5" s="1"/>
      <c r="AP5" s="1"/>
      <c r="AQ5" s="1"/>
      <c r="AR5" s="1"/>
      <c r="AS5" s="3"/>
      <c r="AT5" s="3"/>
      <c r="AU5" s="3"/>
      <c r="AV5" s="1"/>
      <c r="AW5" s="1"/>
      <c r="AY5">
        <v>12</v>
      </c>
      <c r="AZ5">
        <v>317158.12</v>
      </c>
      <c r="BA5" s="1"/>
      <c r="BC5" s="1"/>
      <c r="BD5" s="1"/>
      <c r="BG5" s="1"/>
      <c r="BH5" s="1"/>
      <c r="BI5" s="1"/>
      <c r="BL5" s="1"/>
      <c r="BM5" s="1"/>
      <c r="BN5">
        <v>28</v>
      </c>
      <c r="BO5">
        <v>317158.12</v>
      </c>
      <c r="BP5">
        <v>317158.12</v>
      </c>
    </row>
    <row r="6" spans="1:68" x14ac:dyDescent="0.35">
      <c r="A6" s="1" t="s">
        <v>68</v>
      </c>
      <c r="B6" s="1" t="s">
        <v>69</v>
      </c>
      <c r="C6" s="1" t="s">
        <v>70</v>
      </c>
      <c r="D6">
        <v>1</v>
      </c>
      <c r="E6">
        <v>1</v>
      </c>
      <c r="F6" s="2">
        <v>42917.682604166665</v>
      </c>
      <c r="G6" s="3">
        <v>43070</v>
      </c>
      <c r="H6" s="3">
        <v>43100</v>
      </c>
      <c r="I6" s="1" t="s">
        <v>71</v>
      </c>
      <c r="J6">
        <v>2711</v>
      </c>
      <c r="K6">
        <v>1231235577</v>
      </c>
      <c r="L6" s="1" t="s">
        <v>72</v>
      </c>
      <c r="M6" s="1" t="s">
        <v>73</v>
      </c>
      <c r="N6" s="1" t="s">
        <v>74</v>
      </c>
      <c r="O6" s="1" t="s">
        <v>74</v>
      </c>
      <c r="P6" s="1" t="s">
        <v>74</v>
      </c>
      <c r="Q6" s="1" t="s">
        <v>74</v>
      </c>
      <c r="R6" s="1" t="s">
        <v>74</v>
      </c>
      <c r="S6" s="1" t="s">
        <v>74</v>
      </c>
      <c r="T6" s="1" t="s">
        <v>74</v>
      </c>
      <c r="U6" s="1" t="s">
        <v>75</v>
      </c>
      <c r="V6" s="1" t="s">
        <v>78</v>
      </c>
      <c r="W6" s="1" t="s">
        <v>103</v>
      </c>
      <c r="X6" s="1" t="s">
        <v>126</v>
      </c>
      <c r="Y6">
        <v>1</v>
      </c>
      <c r="Z6" s="1" t="s">
        <v>128</v>
      </c>
      <c r="AA6">
        <v>134</v>
      </c>
      <c r="AB6" s="1" t="s">
        <v>103</v>
      </c>
      <c r="AC6" s="1" t="s">
        <v>103</v>
      </c>
      <c r="AD6">
        <v>0</v>
      </c>
      <c r="AE6">
        <v>0</v>
      </c>
      <c r="AF6">
        <v>0</v>
      </c>
      <c r="AG6">
        <v>388.17</v>
      </c>
      <c r="AH6">
        <v>16506.240000000002</v>
      </c>
      <c r="AI6">
        <v>6807.83</v>
      </c>
      <c r="AJ6">
        <v>9698.41</v>
      </c>
      <c r="AK6">
        <v>0</v>
      </c>
      <c r="AL6" s="1"/>
      <c r="AM6" s="1"/>
      <c r="AO6" s="1"/>
      <c r="AP6" s="1"/>
      <c r="AQ6" s="1"/>
      <c r="AR6" s="1"/>
      <c r="AS6" s="3"/>
      <c r="AT6" s="3"/>
      <c r="AU6" s="3"/>
      <c r="AV6" s="1"/>
      <c r="AW6" s="1"/>
      <c r="AY6">
        <v>12</v>
      </c>
      <c r="AZ6">
        <v>317158.12</v>
      </c>
      <c r="BA6" s="1"/>
      <c r="BC6" s="1"/>
      <c r="BD6" s="1"/>
      <c r="BG6" s="1"/>
      <c r="BH6" s="1"/>
      <c r="BI6" s="1"/>
      <c r="BL6" s="1"/>
      <c r="BM6" s="1"/>
      <c r="BN6">
        <v>28</v>
      </c>
      <c r="BO6">
        <v>317158.12</v>
      </c>
      <c r="BP6">
        <v>317158.12</v>
      </c>
    </row>
    <row r="7" spans="1:68" x14ac:dyDescent="0.35">
      <c r="A7" s="1" t="s">
        <v>68</v>
      </c>
      <c r="B7" s="1" t="s">
        <v>69</v>
      </c>
      <c r="C7" s="1" t="s">
        <v>70</v>
      </c>
      <c r="D7">
        <v>1</v>
      </c>
      <c r="E7">
        <v>1</v>
      </c>
      <c r="F7" s="2">
        <v>42917.682604166665</v>
      </c>
      <c r="G7" s="3">
        <v>43070</v>
      </c>
      <c r="H7" s="3">
        <v>43100</v>
      </c>
      <c r="I7" s="1" t="s">
        <v>71</v>
      </c>
      <c r="J7">
        <v>2711</v>
      </c>
      <c r="K7">
        <v>1231235577</v>
      </c>
      <c r="L7" s="1" t="s">
        <v>72</v>
      </c>
      <c r="M7" s="1" t="s">
        <v>73</v>
      </c>
      <c r="N7" s="1" t="s">
        <v>74</v>
      </c>
      <c r="O7" s="1" t="s">
        <v>74</v>
      </c>
      <c r="P7" s="1" t="s">
        <v>74</v>
      </c>
      <c r="Q7" s="1" t="s">
        <v>74</v>
      </c>
      <c r="R7" s="1" t="s">
        <v>74</v>
      </c>
      <c r="S7" s="1" t="s">
        <v>74</v>
      </c>
      <c r="T7" s="1" t="s">
        <v>74</v>
      </c>
      <c r="U7" s="1" t="s">
        <v>75</v>
      </c>
      <c r="V7" s="1" t="s">
        <v>79</v>
      </c>
      <c r="W7" s="1" t="s">
        <v>104</v>
      </c>
      <c r="X7" s="1" t="s">
        <v>126</v>
      </c>
      <c r="Y7">
        <v>1</v>
      </c>
      <c r="Z7" s="1" t="s">
        <v>128</v>
      </c>
      <c r="AA7">
        <v>149</v>
      </c>
      <c r="AB7" s="1" t="s">
        <v>104</v>
      </c>
      <c r="AC7" s="1" t="s">
        <v>104</v>
      </c>
      <c r="AD7">
        <v>0</v>
      </c>
      <c r="AE7">
        <v>0</v>
      </c>
      <c r="AF7">
        <v>0</v>
      </c>
      <c r="AG7">
        <v>0</v>
      </c>
      <c r="AH7">
        <v>840.22</v>
      </c>
      <c r="AI7">
        <v>840.22</v>
      </c>
      <c r="AJ7">
        <v>0</v>
      </c>
      <c r="AK7">
        <v>0</v>
      </c>
      <c r="AL7" s="1"/>
      <c r="AM7" s="1"/>
      <c r="AO7" s="1"/>
      <c r="AP7" s="1"/>
      <c r="AQ7" s="1"/>
      <c r="AR7" s="1"/>
      <c r="AS7" s="3"/>
      <c r="AT7" s="3"/>
      <c r="AU7" s="3"/>
      <c r="AV7" s="1"/>
      <c r="AW7" s="1"/>
      <c r="AY7">
        <v>12</v>
      </c>
      <c r="AZ7">
        <v>317158.12</v>
      </c>
      <c r="BA7" s="1"/>
      <c r="BC7" s="1"/>
      <c r="BD7" s="1"/>
      <c r="BG7" s="1"/>
      <c r="BH7" s="1"/>
      <c r="BI7" s="1"/>
      <c r="BL7" s="1"/>
      <c r="BM7" s="1"/>
      <c r="BN7">
        <v>28</v>
      </c>
      <c r="BO7">
        <v>317158.12</v>
      </c>
      <c r="BP7">
        <v>317158.12</v>
      </c>
    </row>
    <row r="8" spans="1:68" x14ac:dyDescent="0.35">
      <c r="A8" s="1" t="s">
        <v>68</v>
      </c>
      <c r="B8" s="1" t="s">
        <v>69</v>
      </c>
      <c r="C8" s="1" t="s">
        <v>70</v>
      </c>
      <c r="D8">
        <v>1</v>
      </c>
      <c r="E8">
        <v>1</v>
      </c>
      <c r="F8" s="2">
        <v>42917.682604166665</v>
      </c>
      <c r="G8" s="3">
        <v>43070</v>
      </c>
      <c r="H8" s="3">
        <v>43100</v>
      </c>
      <c r="I8" s="1" t="s">
        <v>71</v>
      </c>
      <c r="J8">
        <v>2711</v>
      </c>
      <c r="K8">
        <v>1231235577</v>
      </c>
      <c r="L8" s="1" t="s">
        <v>72</v>
      </c>
      <c r="M8" s="1" t="s">
        <v>73</v>
      </c>
      <c r="N8" s="1" t="s">
        <v>74</v>
      </c>
      <c r="O8" s="1" t="s">
        <v>74</v>
      </c>
      <c r="P8" s="1" t="s">
        <v>74</v>
      </c>
      <c r="Q8" s="1" t="s">
        <v>74</v>
      </c>
      <c r="R8" s="1" t="s">
        <v>74</v>
      </c>
      <c r="S8" s="1" t="s">
        <v>74</v>
      </c>
      <c r="T8" s="1" t="s">
        <v>74</v>
      </c>
      <c r="U8" s="1" t="s">
        <v>75</v>
      </c>
      <c r="V8" s="1" t="s">
        <v>231</v>
      </c>
      <c r="W8" s="1" t="s">
        <v>242</v>
      </c>
      <c r="X8" s="1" t="s">
        <v>126</v>
      </c>
      <c r="Y8">
        <v>2</v>
      </c>
      <c r="Z8" s="1" t="s">
        <v>129</v>
      </c>
      <c r="AA8">
        <v>200</v>
      </c>
      <c r="AB8" s="1" t="s">
        <v>242</v>
      </c>
      <c r="AC8" s="1" t="s">
        <v>242</v>
      </c>
      <c r="AD8">
        <v>0</v>
      </c>
      <c r="AE8">
        <v>0</v>
      </c>
      <c r="AF8">
        <v>276700</v>
      </c>
      <c r="AG8">
        <v>27890.65</v>
      </c>
      <c r="AH8">
        <v>276700</v>
      </c>
      <c r="AI8">
        <v>27890.65</v>
      </c>
      <c r="AJ8">
        <v>248809.35</v>
      </c>
      <c r="AK8">
        <v>0</v>
      </c>
      <c r="AL8" s="1"/>
      <c r="AM8" s="1"/>
      <c r="AO8" s="1"/>
      <c r="AP8" s="1"/>
      <c r="AQ8" s="1"/>
      <c r="AR8" s="1"/>
      <c r="AS8" s="3"/>
      <c r="AT8" s="3"/>
      <c r="AU8" s="3"/>
      <c r="AV8" s="1"/>
      <c r="AW8" s="1"/>
      <c r="AY8">
        <v>12</v>
      </c>
      <c r="AZ8">
        <v>317158.12</v>
      </c>
      <c r="BA8" s="1"/>
      <c r="BC8" s="1"/>
      <c r="BD8" s="1"/>
      <c r="BG8" s="1"/>
      <c r="BH8" s="1"/>
      <c r="BI8" s="1"/>
      <c r="BL8" s="1"/>
      <c r="BM8" s="1"/>
      <c r="BN8">
        <v>28</v>
      </c>
      <c r="BO8">
        <v>317158.12</v>
      </c>
      <c r="BP8">
        <v>317158.12</v>
      </c>
    </row>
    <row r="9" spans="1:68" x14ac:dyDescent="0.35">
      <c r="A9" s="1" t="s">
        <v>68</v>
      </c>
      <c r="B9" s="1" t="s">
        <v>69</v>
      </c>
      <c r="C9" s="1" t="s">
        <v>70</v>
      </c>
      <c r="D9">
        <v>1</v>
      </c>
      <c r="E9">
        <v>1</v>
      </c>
      <c r="F9" s="2">
        <v>42917.682604166665</v>
      </c>
      <c r="G9" s="3">
        <v>43070</v>
      </c>
      <c r="H9" s="3">
        <v>43100</v>
      </c>
      <c r="I9" s="1" t="s">
        <v>71</v>
      </c>
      <c r="J9">
        <v>2711</v>
      </c>
      <c r="K9">
        <v>1231235577</v>
      </c>
      <c r="L9" s="1" t="s">
        <v>72</v>
      </c>
      <c r="M9" s="1" t="s">
        <v>73</v>
      </c>
      <c r="N9" s="1" t="s">
        <v>74</v>
      </c>
      <c r="O9" s="1" t="s">
        <v>74</v>
      </c>
      <c r="P9" s="1" t="s">
        <v>74</v>
      </c>
      <c r="Q9" s="1" t="s">
        <v>74</v>
      </c>
      <c r="R9" s="1" t="s">
        <v>74</v>
      </c>
      <c r="S9" s="1" t="s">
        <v>74</v>
      </c>
      <c r="T9" s="1" t="s">
        <v>74</v>
      </c>
      <c r="U9" s="1" t="s">
        <v>75</v>
      </c>
      <c r="V9" s="1" t="s">
        <v>80</v>
      </c>
      <c r="W9" s="1" t="s">
        <v>105</v>
      </c>
      <c r="X9" s="1" t="s">
        <v>126</v>
      </c>
      <c r="Y9">
        <v>2</v>
      </c>
      <c r="Z9" s="1" t="s">
        <v>129</v>
      </c>
      <c r="AA9">
        <v>203</v>
      </c>
      <c r="AB9" s="1" t="s">
        <v>134</v>
      </c>
      <c r="AC9" s="1" t="s">
        <v>144</v>
      </c>
      <c r="AD9">
        <v>0</v>
      </c>
      <c r="AE9">
        <v>0</v>
      </c>
      <c r="AF9">
        <v>0</v>
      </c>
      <c r="AG9">
        <v>0</v>
      </c>
      <c r="AH9">
        <v>10891.8</v>
      </c>
      <c r="AI9">
        <v>10891.8</v>
      </c>
      <c r="AJ9">
        <v>0</v>
      </c>
      <c r="AK9">
        <v>0</v>
      </c>
      <c r="AL9" s="1" t="s">
        <v>159</v>
      </c>
      <c r="AM9" s="1"/>
      <c r="AO9" s="1"/>
      <c r="AP9" s="1"/>
      <c r="AQ9" s="1"/>
      <c r="AR9" s="1"/>
      <c r="AS9" s="3"/>
      <c r="AT9" s="3"/>
      <c r="AU9" s="3"/>
      <c r="AV9" s="1"/>
      <c r="AW9" s="1"/>
      <c r="AY9">
        <v>12</v>
      </c>
      <c r="AZ9">
        <v>317158.12</v>
      </c>
      <c r="BA9" s="1"/>
      <c r="BC9" s="1"/>
      <c r="BD9" s="1"/>
      <c r="BG9" s="1"/>
      <c r="BH9" s="1"/>
      <c r="BI9" s="1"/>
      <c r="BL9" s="1"/>
      <c r="BM9" s="1"/>
      <c r="BN9">
        <v>28</v>
      </c>
      <c r="BO9">
        <v>317158.12</v>
      </c>
      <c r="BP9">
        <v>317158.12</v>
      </c>
    </row>
    <row r="10" spans="1:68" x14ac:dyDescent="0.35">
      <c r="A10" s="1" t="s">
        <v>68</v>
      </c>
      <c r="B10" s="1" t="s">
        <v>69</v>
      </c>
      <c r="C10" s="1" t="s">
        <v>70</v>
      </c>
      <c r="D10">
        <v>1</v>
      </c>
      <c r="E10">
        <v>1</v>
      </c>
      <c r="F10" s="2">
        <v>42917.682604166665</v>
      </c>
      <c r="G10" s="3">
        <v>43070</v>
      </c>
      <c r="H10" s="3">
        <v>43100</v>
      </c>
      <c r="I10" s="1" t="s">
        <v>71</v>
      </c>
      <c r="J10">
        <v>2711</v>
      </c>
      <c r="K10">
        <v>1231235577</v>
      </c>
      <c r="L10" s="1" t="s">
        <v>72</v>
      </c>
      <c r="M10" s="1" t="s">
        <v>73</v>
      </c>
      <c r="N10" s="1" t="s">
        <v>74</v>
      </c>
      <c r="O10" s="1" t="s">
        <v>74</v>
      </c>
      <c r="P10" s="1" t="s">
        <v>74</v>
      </c>
      <c r="Q10" s="1" t="s">
        <v>74</v>
      </c>
      <c r="R10" s="1" t="s">
        <v>74</v>
      </c>
      <c r="S10" s="1" t="s">
        <v>74</v>
      </c>
      <c r="T10" s="1" t="s">
        <v>74</v>
      </c>
      <c r="U10" s="1" t="s">
        <v>75</v>
      </c>
      <c r="V10" s="1" t="s">
        <v>81</v>
      </c>
      <c r="W10" s="1" t="s">
        <v>106</v>
      </c>
      <c r="X10" s="1" t="s">
        <v>126</v>
      </c>
      <c r="Y10">
        <v>2</v>
      </c>
      <c r="Z10" s="1" t="s">
        <v>129</v>
      </c>
      <c r="AA10">
        <v>203</v>
      </c>
      <c r="AB10" s="1" t="s">
        <v>134</v>
      </c>
      <c r="AC10" s="1" t="s">
        <v>145</v>
      </c>
      <c r="AD10">
        <v>0</v>
      </c>
      <c r="AE10">
        <v>0</v>
      </c>
      <c r="AF10">
        <v>0</v>
      </c>
      <c r="AG10">
        <v>0</v>
      </c>
      <c r="AH10">
        <v>6082.5</v>
      </c>
      <c r="AI10">
        <v>6082.5</v>
      </c>
      <c r="AJ10">
        <v>0</v>
      </c>
      <c r="AK10">
        <v>0</v>
      </c>
      <c r="AL10" s="1" t="s">
        <v>160</v>
      </c>
      <c r="AM10" s="1"/>
      <c r="AO10" s="1"/>
      <c r="AP10" s="1"/>
      <c r="AQ10" s="1"/>
      <c r="AR10" s="1"/>
      <c r="AS10" s="3"/>
      <c r="AT10" s="3"/>
      <c r="AU10" s="3"/>
      <c r="AV10" s="1"/>
      <c r="AW10" s="1"/>
      <c r="AY10">
        <v>12</v>
      </c>
      <c r="AZ10">
        <v>317158.12</v>
      </c>
      <c r="BA10" s="1"/>
      <c r="BC10" s="1"/>
      <c r="BD10" s="1"/>
      <c r="BG10" s="1"/>
      <c r="BH10" s="1"/>
      <c r="BI10" s="1"/>
      <c r="BL10" s="1"/>
      <c r="BM10" s="1"/>
      <c r="BN10">
        <v>28</v>
      </c>
      <c r="BO10">
        <v>317158.12</v>
      </c>
      <c r="BP10">
        <v>317158.12</v>
      </c>
    </row>
    <row r="11" spans="1:68" x14ac:dyDescent="0.35">
      <c r="A11" s="1" t="s">
        <v>68</v>
      </c>
      <c r="B11" s="1" t="s">
        <v>69</v>
      </c>
      <c r="C11" s="1" t="s">
        <v>70</v>
      </c>
      <c r="D11">
        <v>1</v>
      </c>
      <c r="E11">
        <v>1</v>
      </c>
      <c r="F11" s="2">
        <v>42917.682604166665</v>
      </c>
      <c r="G11" s="3">
        <v>43070</v>
      </c>
      <c r="H11" s="3">
        <v>43100</v>
      </c>
      <c r="I11" s="1" t="s">
        <v>71</v>
      </c>
      <c r="J11">
        <v>2711</v>
      </c>
      <c r="K11">
        <v>1231235577</v>
      </c>
      <c r="L11" s="1" t="s">
        <v>72</v>
      </c>
      <c r="M11" s="1" t="s">
        <v>73</v>
      </c>
      <c r="N11" s="1" t="s">
        <v>74</v>
      </c>
      <c r="O11" s="1" t="s">
        <v>74</v>
      </c>
      <c r="P11" s="1" t="s">
        <v>74</v>
      </c>
      <c r="Q11" s="1" t="s">
        <v>74</v>
      </c>
      <c r="R11" s="1" t="s">
        <v>74</v>
      </c>
      <c r="S11" s="1" t="s">
        <v>74</v>
      </c>
      <c r="T11" s="1" t="s">
        <v>74</v>
      </c>
      <c r="U11" s="1" t="s">
        <v>75</v>
      </c>
      <c r="V11" s="1" t="s">
        <v>82</v>
      </c>
      <c r="W11" s="1" t="s">
        <v>107</v>
      </c>
      <c r="X11" s="1" t="s">
        <v>126</v>
      </c>
      <c r="Y11">
        <v>2</v>
      </c>
      <c r="Z11" s="1" t="s">
        <v>129</v>
      </c>
      <c r="AA11">
        <v>203</v>
      </c>
      <c r="AB11" s="1" t="s">
        <v>134</v>
      </c>
      <c r="AC11" s="1" t="s">
        <v>146</v>
      </c>
      <c r="AD11">
        <v>0</v>
      </c>
      <c r="AE11">
        <v>0</v>
      </c>
      <c r="AF11">
        <v>0</v>
      </c>
      <c r="AG11">
        <v>0</v>
      </c>
      <c r="AH11">
        <v>14817.54</v>
      </c>
      <c r="AI11">
        <v>14817.54</v>
      </c>
      <c r="AJ11">
        <v>0</v>
      </c>
      <c r="AK11">
        <v>0</v>
      </c>
      <c r="AL11" s="1" t="s">
        <v>161</v>
      </c>
      <c r="AM11" s="1"/>
      <c r="AO11" s="1"/>
      <c r="AP11" s="1"/>
      <c r="AQ11" s="1"/>
      <c r="AR11" s="1"/>
      <c r="AS11" s="3"/>
      <c r="AT11" s="3"/>
      <c r="AU11" s="3"/>
      <c r="AV11" s="1"/>
      <c r="AW11" s="1"/>
      <c r="AY11">
        <v>12</v>
      </c>
      <c r="AZ11">
        <v>317158.12</v>
      </c>
      <c r="BA11" s="1"/>
      <c r="BC11" s="1"/>
      <c r="BD11" s="1"/>
      <c r="BG11" s="1"/>
      <c r="BH11" s="1"/>
      <c r="BI11" s="1"/>
      <c r="BL11" s="1"/>
      <c r="BM11" s="1"/>
      <c r="BN11">
        <v>28</v>
      </c>
      <c r="BO11">
        <v>317158.12</v>
      </c>
      <c r="BP11">
        <v>317158.12</v>
      </c>
    </row>
    <row r="12" spans="1:68" x14ac:dyDescent="0.35">
      <c r="A12" s="1" t="s">
        <v>68</v>
      </c>
      <c r="B12" s="1" t="s">
        <v>69</v>
      </c>
      <c r="C12" s="1" t="s">
        <v>70</v>
      </c>
      <c r="D12">
        <v>1</v>
      </c>
      <c r="E12">
        <v>1</v>
      </c>
      <c r="F12" s="2">
        <v>42917.682604166665</v>
      </c>
      <c r="G12" s="3">
        <v>43070</v>
      </c>
      <c r="H12" s="3">
        <v>43100</v>
      </c>
      <c r="I12" s="1" t="s">
        <v>71</v>
      </c>
      <c r="J12">
        <v>2711</v>
      </c>
      <c r="K12">
        <v>1231235577</v>
      </c>
      <c r="L12" s="1" t="s">
        <v>72</v>
      </c>
      <c r="M12" s="1" t="s">
        <v>73</v>
      </c>
      <c r="N12" s="1" t="s">
        <v>74</v>
      </c>
      <c r="O12" s="1" t="s">
        <v>74</v>
      </c>
      <c r="P12" s="1" t="s">
        <v>74</v>
      </c>
      <c r="Q12" s="1" t="s">
        <v>74</v>
      </c>
      <c r="R12" s="1" t="s">
        <v>74</v>
      </c>
      <c r="S12" s="1" t="s">
        <v>74</v>
      </c>
      <c r="T12" s="1" t="s">
        <v>74</v>
      </c>
      <c r="U12" s="1" t="s">
        <v>75</v>
      </c>
      <c r="V12" s="1" t="s">
        <v>83</v>
      </c>
      <c r="W12" s="1" t="s">
        <v>108</v>
      </c>
      <c r="X12" s="1" t="s">
        <v>126</v>
      </c>
      <c r="Y12">
        <v>2</v>
      </c>
      <c r="Z12" s="1" t="s">
        <v>129</v>
      </c>
      <c r="AA12">
        <v>203</v>
      </c>
      <c r="AB12" s="1" t="s">
        <v>134</v>
      </c>
      <c r="AC12" s="1" t="s">
        <v>147</v>
      </c>
      <c r="AD12">
        <v>0</v>
      </c>
      <c r="AE12">
        <v>0</v>
      </c>
      <c r="AF12">
        <v>0</v>
      </c>
      <c r="AG12">
        <v>0</v>
      </c>
      <c r="AH12">
        <v>4751.8900000000003</v>
      </c>
      <c r="AI12">
        <v>4751.8900000000003</v>
      </c>
      <c r="AJ12">
        <v>0</v>
      </c>
      <c r="AK12">
        <v>0</v>
      </c>
      <c r="AL12" s="1" t="s">
        <v>162</v>
      </c>
      <c r="AM12" s="1"/>
      <c r="AO12" s="1"/>
      <c r="AP12" s="1"/>
      <c r="AQ12" s="1"/>
      <c r="AR12" s="1"/>
      <c r="AS12" s="3"/>
      <c r="AT12" s="3"/>
      <c r="AU12" s="3"/>
      <c r="AV12" s="1"/>
      <c r="AW12" s="1"/>
      <c r="AY12">
        <v>12</v>
      </c>
      <c r="AZ12">
        <v>317158.12</v>
      </c>
      <c r="BA12" s="1"/>
      <c r="BC12" s="1"/>
      <c r="BD12" s="1"/>
      <c r="BG12" s="1"/>
      <c r="BH12" s="1"/>
      <c r="BI12" s="1"/>
      <c r="BL12" s="1"/>
      <c r="BM12" s="1"/>
      <c r="BN12">
        <v>28</v>
      </c>
      <c r="BO12">
        <v>317158.12</v>
      </c>
      <c r="BP12">
        <v>317158.12</v>
      </c>
    </row>
    <row r="13" spans="1:68" x14ac:dyDescent="0.35">
      <c r="A13" s="1" t="s">
        <v>68</v>
      </c>
      <c r="B13" s="1" t="s">
        <v>69</v>
      </c>
      <c r="C13" s="1" t="s">
        <v>70</v>
      </c>
      <c r="D13">
        <v>1</v>
      </c>
      <c r="E13">
        <v>1</v>
      </c>
      <c r="F13" s="2">
        <v>42917.682604166665</v>
      </c>
      <c r="G13" s="3">
        <v>43070</v>
      </c>
      <c r="H13" s="3">
        <v>43100</v>
      </c>
      <c r="I13" s="1" t="s">
        <v>71</v>
      </c>
      <c r="J13">
        <v>2711</v>
      </c>
      <c r="K13">
        <v>1231235577</v>
      </c>
      <c r="L13" s="1" t="s">
        <v>72</v>
      </c>
      <c r="M13" s="1" t="s">
        <v>73</v>
      </c>
      <c r="N13" s="1" t="s">
        <v>74</v>
      </c>
      <c r="O13" s="1" t="s">
        <v>74</v>
      </c>
      <c r="P13" s="1" t="s">
        <v>74</v>
      </c>
      <c r="Q13" s="1" t="s">
        <v>74</v>
      </c>
      <c r="R13" s="1" t="s">
        <v>74</v>
      </c>
      <c r="S13" s="1" t="s">
        <v>74</v>
      </c>
      <c r="T13" s="1" t="s">
        <v>74</v>
      </c>
      <c r="U13" s="1" t="s">
        <v>75</v>
      </c>
      <c r="V13" s="1" t="s">
        <v>84</v>
      </c>
      <c r="W13" s="1" t="s">
        <v>109</v>
      </c>
      <c r="X13" s="1" t="s">
        <v>126</v>
      </c>
      <c r="Y13">
        <v>2</v>
      </c>
      <c r="Z13" s="1" t="s">
        <v>129</v>
      </c>
      <c r="AA13">
        <v>204</v>
      </c>
      <c r="AB13" s="1" t="s">
        <v>135</v>
      </c>
      <c r="AC13" s="1" t="s">
        <v>148</v>
      </c>
      <c r="AD13">
        <v>0</v>
      </c>
      <c r="AE13">
        <v>0</v>
      </c>
      <c r="AF13">
        <v>0</v>
      </c>
      <c r="AG13">
        <v>0</v>
      </c>
      <c r="AH13">
        <v>3510.9</v>
      </c>
      <c r="AI13">
        <v>3510.9</v>
      </c>
      <c r="AJ13">
        <v>0</v>
      </c>
      <c r="AK13">
        <v>0</v>
      </c>
      <c r="AL13" s="1" t="s">
        <v>163</v>
      </c>
      <c r="AM13" s="1"/>
      <c r="AO13" s="1"/>
      <c r="AP13" s="1"/>
      <c r="AQ13" s="1"/>
      <c r="AR13" s="1"/>
      <c r="AS13" s="3"/>
      <c r="AT13" s="3"/>
      <c r="AU13" s="3"/>
      <c r="AV13" s="1"/>
      <c r="AW13" s="1"/>
      <c r="AY13">
        <v>12</v>
      </c>
      <c r="AZ13">
        <v>317158.12</v>
      </c>
      <c r="BA13" s="1"/>
      <c r="BC13" s="1"/>
      <c r="BD13" s="1"/>
      <c r="BG13" s="1"/>
      <c r="BH13" s="1"/>
      <c r="BI13" s="1"/>
      <c r="BL13" s="1"/>
      <c r="BM13" s="1"/>
      <c r="BN13">
        <v>28</v>
      </c>
      <c r="BO13">
        <v>317158.12</v>
      </c>
      <c r="BP13">
        <v>317158.12</v>
      </c>
    </row>
    <row r="14" spans="1:68" x14ac:dyDescent="0.35">
      <c r="A14" s="1" t="s">
        <v>68</v>
      </c>
      <c r="B14" s="1" t="s">
        <v>69</v>
      </c>
      <c r="C14" s="1" t="s">
        <v>70</v>
      </c>
      <c r="D14">
        <v>1</v>
      </c>
      <c r="E14">
        <v>1</v>
      </c>
      <c r="F14" s="2">
        <v>42917.682604166665</v>
      </c>
      <c r="G14" s="3">
        <v>43070</v>
      </c>
      <c r="H14" s="3">
        <v>43100</v>
      </c>
      <c r="I14" s="1" t="s">
        <v>71</v>
      </c>
      <c r="J14">
        <v>2711</v>
      </c>
      <c r="K14">
        <v>1231235577</v>
      </c>
      <c r="L14" s="1" t="s">
        <v>72</v>
      </c>
      <c r="M14" s="1" t="s">
        <v>73</v>
      </c>
      <c r="N14" s="1" t="s">
        <v>74</v>
      </c>
      <c r="O14" s="1" t="s">
        <v>74</v>
      </c>
      <c r="P14" s="1" t="s">
        <v>74</v>
      </c>
      <c r="Q14" s="1" t="s">
        <v>74</v>
      </c>
      <c r="R14" s="1" t="s">
        <v>74</v>
      </c>
      <c r="S14" s="1" t="s">
        <v>74</v>
      </c>
      <c r="T14" s="1" t="s">
        <v>74</v>
      </c>
      <c r="U14" s="1" t="s">
        <v>75</v>
      </c>
      <c r="V14" s="1" t="s">
        <v>85</v>
      </c>
      <c r="W14" s="1" t="s">
        <v>110</v>
      </c>
      <c r="X14" s="1" t="s">
        <v>126</v>
      </c>
      <c r="Y14">
        <v>2</v>
      </c>
      <c r="Z14" s="1" t="s">
        <v>129</v>
      </c>
      <c r="AA14">
        <v>204</v>
      </c>
      <c r="AB14" s="1" t="s">
        <v>135</v>
      </c>
      <c r="AC14" s="1" t="s">
        <v>149</v>
      </c>
      <c r="AD14">
        <v>0</v>
      </c>
      <c r="AE14">
        <v>0</v>
      </c>
      <c r="AF14">
        <v>0</v>
      </c>
      <c r="AG14">
        <v>0</v>
      </c>
      <c r="AH14">
        <v>2919</v>
      </c>
      <c r="AI14">
        <v>2919</v>
      </c>
      <c r="AJ14">
        <v>0</v>
      </c>
      <c r="AK14">
        <v>0</v>
      </c>
      <c r="AL14" s="1" t="s">
        <v>164</v>
      </c>
      <c r="AM14" s="1"/>
      <c r="AO14" s="1"/>
      <c r="AP14" s="1"/>
      <c r="AQ14" s="1"/>
      <c r="AR14" s="1"/>
      <c r="AS14" s="3"/>
      <c r="AT14" s="3"/>
      <c r="AU14" s="3"/>
      <c r="AV14" s="1"/>
      <c r="AW14" s="1"/>
      <c r="AY14">
        <v>12</v>
      </c>
      <c r="AZ14">
        <v>317158.12</v>
      </c>
      <c r="BA14" s="1"/>
      <c r="BC14" s="1"/>
      <c r="BD14" s="1"/>
      <c r="BG14" s="1"/>
      <c r="BH14" s="1"/>
      <c r="BI14" s="1"/>
      <c r="BL14" s="1"/>
      <c r="BM14" s="1"/>
      <c r="BN14">
        <v>28</v>
      </c>
      <c r="BO14">
        <v>317158.12</v>
      </c>
      <c r="BP14">
        <v>317158.12</v>
      </c>
    </row>
    <row r="15" spans="1:68" x14ac:dyDescent="0.35">
      <c r="A15" s="1" t="s">
        <v>68</v>
      </c>
      <c r="B15" s="1" t="s">
        <v>69</v>
      </c>
      <c r="C15" s="1" t="s">
        <v>70</v>
      </c>
      <c r="D15">
        <v>1</v>
      </c>
      <c r="E15">
        <v>1</v>
      </c>
      <c r="F15" s="2">
        <v>42917.682604166665</v>
      </c>
      <c r="G15" s="3">
        <v>43070</v>
      </c>
      <c r="H15" s="3">
        <v>43100</v>
      </c>
      <c r="I15" s="1" t="s">
        <v>71</v>
      </c>
      <c r="J15">
        <v>2711</v>
      </c>
      <c r="K15">
        <v>1231235577</v>
      </c>
      <c r="L15" s="1" t="s">
        <v>72</v>
      </c>
      <c r="M15" s="1" t="s">
        <v>73</v>
      </c>
      <c r="N15" s="1" t="s">
        <v>74</v>
      </c>
      <c r="O15" s="1" t="s">
        <v>74</v>
      </c>
      <c r="P15" s="1" t="s">
        <v>74</v>
      </c>
      <c r="Q15" s="1" t="s">
        <v>74</v>
      </c>
      <c r="R15" s="1" t="s">
        <v>74</v>
      </c>
      <c r="S15" s="1" t="s">
        <v>74</v>
      </c>
      <c r="T15" s="1" t="s">
        <v>74</v>
      </c>
      <c r="U15" s="1" t="s">
        <v>75</v>
      </c>
      <c r="V15" s="1" t="s">
        <v>86</v>
      </c>
      <c r="W15" s="1" t="s">
        <v>111</v>
      </c>
      <c r="X15" s="1" t="s">
        <v>126</v>
      </c>
      <c r="Y15">
        <v>2</v>
      </c>
      <c r="Z15" s="1" t="s">
        <v>129</v>
      </c>
      <c r="AA15">
        <v>204</v>
      </c>
      <c r="AB15" s="1" t="s">
        <v>135</v>
      </c>
      <c r="AC15" s="1" t="s">
        <v>150</v>
      </c>
      <c r="AD15">
        <v>0</v>
      </c>
      <c r="AE15">
        <v>0</v>
      </c>
      <c r="AF15">
        <v>0</v>
      </c>
      <c r="AG15">
        <v>197.62</v>
      </c>
      <c r="AH15">
        <v>0</v>
      </c>
      <c r="AI15">
        <v>4567.43</v>
      </c>
      <c r="AJ15">
        <v>0</v>
      </c>
      <c r="AK15">
        <v>4567.43</v>
      </c>
      <c r="AL15" s="1" t="s">
        <v>165</v>
      </c>
      <c r="AM15" s="1"/>
      <c r="AO15" s="1"/>
      <c r="AP15" s="1"/>
      <c r="AQ15" s="1"/>
      <c r="AR15" s="1"/>
      <c r="AS15" s="3"/>
      <c r="AT15" s="3"/>
      <c r="AU15" s="3"/>
      <c r="AV15" s="1"/>
      <c r="AW15" s="1"/>
      <c r="AY15">
        <v>12</v>
      </c>
      <c r="AZ15">
        <v>317158.12</v>
      </c>
      <c r="BA15" s="1"/>
      <c r="BC15" s="1"/>
      <c r="BD15" s="1"/>
      <c r="BG15" s="1"/>
      <c r="BH15" s="1"/>
      <c r="BI15" s="1"/>
      <c r="BL15" s="1"/>
      <c r="BM15" s="1"/>
      <c r="BN15">
        <v>28</v>
      </c>
      <c r="BO15">
        <v>317158.12</v>
      </c>
      <c r="BP15">
        <v>317158.12</v>
      </c>
    </row>
    <row r="16" spans="1:68" x14ac:dyDescent="0.35">
      <c r="A16" s="1" t="s">
        <v>68</v>
      </c>
      <c r="B16" s="1" t="s">
        <v>69</v>
      </c>
      <c r="C16" s="1" t="s">
        <v>70</v>
      </c>
      <c r="D16">
        <v>1</v>
      </c>
      <c r="E16">
        <v>1</v>
      </c>
      <c r="F16" s="2">
        <v>42917.682604166665</v>
      </c>
      <c r="G16" s="3">
        <v>43070</v>
      </c>
      <c r="H16" s="3">
        <v>43100</v>
      </c>
      <c r="I16" s="1" t="s">
        <v>71</v>
      </c>
      <c r="J16">
        <v>2711</v>
      </c>
      <c r="K16">
        <v>1231235577</v>
      </c>
      <c r="L16" s="1" t="s">
        <v>72</v>
      </c>
      <c r="M16" s="1" t="s">
        <v>73</v>
      </c>
      <c r="N16" s="1" t="s">
        <v>74</v>
      </c>
      <c r="O16" s="1" t="s">
        <v>74</v>
      </c>
      <c r="P16" s="1" t="s">
        <v>74</v>
      </c>
      <c r="Q16" s="1" t="s">
        <v>74</v>
      </c>
      <c r="R16" s="1" t="s">
        <v>74</v>
      </c>
      <c r="S16" s="1" t="s">
        <v>74</v>
      </c>
      <c r="T16" s="1" t="s">
        <v>74</v>
      </c>
      <c r="U16" s="1" t="s">
        <v>75</v>
      </c>
      <c r="V16" s="1" t="s">
        <v>87</v>
      </c>
      <c r="W16" s="1" t="s">
        <v>112</v>
      </c>
      <c r="X16" s="1" t="s">
        <v>126</v>
      </c>
      <c r="Y16">
        <v>2</v>
      </c>
      <c r="Z16" s="1" t="s">
        <v>129</v>
      </c>
      <c r="AA16">
        <v>220</v>
      </c>
      <c r="AB16" s="1" t="s">
        <v>136</v>
      </c>
      <c r="AC16" s="1" t="s">
        <v>151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942.81</v>
      </c>
      <c r="AJ16">
        <v>0</v>
      </c>
      <c r="AK16">
        <v>942.81</v>
      </c>
      <c r="AL16" s="1" t="s">
        <v>166</v>
      </c>
      <c r="AM16" s="1"/>
      <c r="AO16" s="1"/>
      <c r="AP16" s="1"/>
      <c r="AQ16" s="1"/>
      <c r="AR16" s="1"/>
      <c r="AS16" s="3"/>
      <c r="AT16" s="3"/>
      <c r="AU16" s="3"/>
      <c r="AV16" s="1"/>
      <c r="AW16" s="1"/>
      <c r="AY16">
        <v>12</v>
      </c>
      <c r="AZ16">
        <v>317158.12</v>
      </c>
      <c r="BA16" s="1"/>
      <c r="BC16" s="1"/>
      <c r="BD16" s="1"/>
      <c r="BG16" s="1"/>
      <c r="BH16" s="1"/>
      <c r="BI16" s="1"/>
      <c r="BL16" s="1"/>
      <c r="BM16" s="1"/>
      <c r="BN16">
        <v>28</v>
      </c>
      <c r="BO16">
        <v>317158.12</v>
      </c>
      <c r="BP16">
        <v>317158.12</v>
      </c>
    </row>
    <row r="17" spans="1:68" x14ac:dyDescent="0.35">
      <c r="A17" s="1" t="s">
        <v>68</v>
      </c>
      <c r="B17" s="1" t="s">
        <v>69</v>
      </c>
      <c r="C17" s="1" t="s">
        <v>70</v>
      </c>
      <c r="D17">
        <v>1</v>
      </c>
      <c r="E17">
        <v>1</v>
      </c>
      <c r="F17" s="2">
        <v>42917.682604166665</v>
      </c>
      <c r="G17" s="3">
        <v>43070</v>
      </c>
      <c r="H17" s="3">
        <v>43100</v>
      </c>
      <c r="I17" s="1" t="s">
        <v>71</v>
      </c>
      <c r="J17">
        <v>2711</v>
      </c>
      <c r="K17">
        <v>1231235577</v>
      </c>
      <c r="L17" s="1" t="s">
        <v>72</v>
      </c>
      <c r="M17" s="1" t="s">
        <v>73</v>
      </c>
      <c r="N17" s="1" t="s">
        <v>74</v>
      </c>
      <c r="O17" s="1" t="s">
        <v>74</v>
      </c>
      <c r="P17" s="1" t="s">
        <v>74</v>
      </c>
      <c r="Q17" s="1" t="s">
        <v>74</v>
      </c>
      <c r="R17" s="1" t="s">
        <v>74</v>
      </c>
      <c r="S17" s="1" t="s">
        <v>74</v>
      </c>
      <c r="T17" s="1" t="s">
        <v>74</v>
      </c>
      <c r="U17" s="1" t="s">
        <v>75</v>
      </c>
      <c r="V17" s="1" t="s">
        <v>88</v>
      </c>
      <c r="W17" s="1" t="s">
        <v>113</v>
      </c>
      <c r="X17" s="1" t="s">
        <v>126</v>
      </c>
      <c r="Y17">
        <v>2</v>
      </c>
      <c r="Z17" s="1" t="s">
        <v>129</v>
      </c>
      <c r="AA17">
        <v>221</v>
      </c>
      <c r="AB17" s="1" t="s">
        <v>137</v>
      </c>
      <c r="AC17" s="1" t="s">
        <v>152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1676.43</v>
      </c>
      <c r="AJ17">
        <v>0</v>
      </c>
      <c r="AK17">
        <v>1676.43</v>
      </c>
      <c r="AL17" s="1" t="s">
        <v>167</v>
      </c>
      <c r="AM17" s="1"/>
      <c r="AO17" s="1"/>
      <c r="AP17" s="1"/>
      <c r="AQ17" s="1"/>
      <c r="AR17" s="1"/>
      <c r="AS17" s="3"/>
      <c r="AT17" s="3"/>
      <c r="AU17" s="3"/>
      <c r="AV17" s="1"/>
      <c r="AW17" s="1"/>
      <c r="AY17">
        <v>12</v>
      </c>
      <c r="AZ17">
        <v>317158.12</v>
      </c>
      <c r="BA17" s="1"/>
      <c r="BC17" s="1"/>
      <c r="BD17" s="1"/>
      <c r="BG17" s="1"/>
      <c r="BH17" s="1"/>
      <c r="BI17" s="1"/>
      <c r="BL17" s="1"/>
      <c r="BM17" s="1"/>
      <c r="BN17">
        <v>28</v>
      </c>
      <c r="BO17">
        <v>317158.12</v>
      </c>
      <c r="BP17">
        <v>317158.12</v>
      </c>
    </row>
    <row r="18" spans="1:68" x14ac:dyDescent="0.35">
      <c r="A18" s="1" t="s">
        <v>68</v>
      </c>
      <c r="B18" s="1" t="s">
        <v>69</v>
      </c>
      <c r="C18" s="1" t="s">
        <v>70</v>
      </c>
      <c r="D18">
        <v>1</v>
      </c>
      <c r="E18">
        <v>1</v>
      </c>
      <c r="F18" s="2">
        <v>42917.682604166665</v>
      </c>
      <c r="G18" s="3">
        <v>43070</v>
      </c>
      <c r="H18" s="3">
        <v>43100</v>
      </c>
      <c r="I18" s="1" t="s">
        <v>71</v>
      </c>
      <c r="J18">
        <v>2711</v>
      </c>
      <c r="K18">
        <v>1231235577</v>
      </c>
      <c r="L18" s="1" t="s">
        <v>72</v>
      </c>
      <c r="M18" s="1" t="s">
        <v>73</v>
      </c>
      <c r="N18" s="1" t="s">
        <v>74</v>
      </c>
      <c r="O18" s="1" t="s">
        <v>74</v>
      </c>
      <c r="P18" s="1" t="s">
        <v>74</v>
      </c>
      <c r="Q18" s="1" t="s">
        <v>74</v>
      </c>
      <c r="R18" s="1" t="s">
        <v>74</v>
      </c>
      <c r="S18" s="1" t="s">
        <v>74</v>
      </c>
      <c r="T18" s="1" t="s">
        <v>74</v>
      </c>
      <c r="U18" s="1" t="s">
        <v>75</v>
      </c>
      <c r="V18" s="1" t="s">
        <v>89</v>
      </c>
      <c r="W18" s="1" t="s">
        <v>114</v>
      </c>
      <c r="X18" s="1" t="s">
        <v>126</v>
      </c>
      <c r="Y18">
        <v>2</v>
      </c>
      <c r="Z18" s="1" t="s">
        <v>129</v>
      </c>
      <c r="AA18">
        <v>221</v>
      </c>
      <c r="AB18" s="1" t="s">
        <v>137</v>
      </c>
      <c r="AC18" s="1" t="s">
        <v>153</v>
      </c>
      <c r="AD18">
        <v>0</v>
      </c>
      <c r="AE18">
        <v>0</v>
      </c>
      <c r="AF18">
        <v>0</v>
      </c>
      <c r="AG18">
        <v>0</v>
      </c>
      <c r="AH18">
        <v>2509.2399999999998</v>
      </c>
      <c r="AI18">
        <v>0</v>
      </c>
      <c r="AJ18">
        <v>2509.2399999999998</v>
      </c>
      <c r="AK18">
        <v>0</v>
      </c>
      <c r="AL18" s="1" t="s">
        <v>168</v>
      </c>
      <c r="AM18" s="1"/>
      <c r="AO18" s="1"/>
      <c r="AP18" s="1"/>
      <c r="AQ18" s="1"/>
      <c r="AR18" s="1"/>
      <c r="AS18" s="3"/>
      <c r="AT18" s="3"/>
      <c r="AU18" s="3"/>
      <c r="AV18" s="1"/>
      <c r="AW18" s="1"/>
      <c r="AY18">
        <v>12</v>
      </c>
      <c r="AZ18">
        <v>317158.12</v>
      </c>
      <c r="BA18" s="1"/>
      <c r="BC18" s="1"/>
      <c r="BD18" s="1"/>
      <c r="BG18" s="1"/>
      <c r="BH18" s="1"/>
      <c r="BI18" s="1"/>
      <c r="BL18" s="1"/>
      <c r="BM18" s="1"/>
      <c r="BN18">
        <v>28</v>
      </c>
      <c r="BO18">
        <v>317158.12</v>
      </c>
      <c r="BP18">
        <v>317158.12</v>
      </c>
    </row>
    <row r="19" spans="1:68" x14ac:dyDescent="0.35">
      <c r="A19" s="1" t="s">
        <v>68</v>
      </c>
      <c r="B19" s="1" t="s">
        <v>69</v>
      </c>
      <c r="C19" s="1" t="s">
        <v>70</v>
      </c>
      <c r="D19">
        <v>1</v>
      </c>
      <c r="E19">
        <v>1</v>
      </c>
      <c r="F19" s="2">
        <v>42917.682604166665</v>
      </c>
      <c r="G19" s="3">
        <v>43070</v>
      </c>
      <c r="H19" s="3">
        <v>43100</v>
      </c>
      <c r="I19" s="1" t="s">
        <v>71</v>
      </c>
      <c r="J19">
        <v>2711</v>
      </c>
      <c r="K19">
        <v>1231235577</v>
      </c>
      <c r="L19" s="1" t="s">
        <v>72</v>
      </c>
      <c r="M19" s="1" t="s">
        <v>73</v>
      </c>
      <c r="N19" s="1" t="s">
        <v>74</v>
      </c>
      <c r="O19" s="1" t="s">
        <v>74</v>
      </c>
      <c r="P19" s="1" t="s">
        <v>74</v>
      </c>
      <c r="Q19" s="1" t="s">
        <v>74</v>
      </c>
      <c r="R19" s="1" t="s">
        <v>74</v>
      </c>
      <c r="S19" s="1" t="s">
        <v>74</v>
      </c>
      <c r="T19" s="1" t="s">
        <v>74</v>
      </c>
      <c r="U19" s="1" t="s">
        <v>75</v>
      </c>
      <c r="V19" s="1" t="s">
        <v>90</v>
      </c>
      <c r="W19" s="1" t="s">
        <v>115</v>
      </c>
      <c r="X19" s="1" t="s">
        <v>126</v>
      </c>
      <c r="Y19">
        <v>3</v>
      </c>
      <c r="Z19" s="1" t="s">
        <v>130</v>
      </c>
      <c r="AA19">
        <v>301</v>
      </c>
      <c r="AB19" s="1" t="s">
        <v>138</v>
      </c>
      <c r="AC19" s="1" t="s">
        <v>154</v>
      </c>
      <c r="AD19">
        <v>0</v>
      </c>
      <c r="AE19">
        <v>0</v>
      </c>
      <c r="AF19">
        <v>0</v>
      </c>
      <c r="AG19">
        <v>0</v>
      </c>
      <c r="AH19">
        <v>2919</v>
      </c>
      <c r="AI19">
        <v>2919</v>
      </c>
      <c r="AJ19">
        <v>0</v>
      </c>
      <c r="AK19">
        <v>0</v>
      </c>
      <c r="AL19" s="1" t="s">
        <v>169</v>
      </c>
      <c r="AM19" s="1"/>
      <c r="AO19" s="1"/>
      <c r="AP19" s="1"/>
      <c r="AQ19" s="1"/>
      <c r="AR19" s="1"/>
      <c r="AS19" s="3"/>
      <c r="AT19" s="3"/>
      <c r="AU19" s="3"/>
      <c r="AV19" s="1"/>
      <c r="AW19" s="1"/>
      <c r="AY19">
        <v>12</v>
      </c>
      <c r="AZ19">
        <v>317158.12</v>
      </c>
      <c r="BA19" s="1"/>
      <c r="BC19" s="1"/>
      <c r="BD19" s="1"/>
      <c r="BG19" s="1"/>
      <c r="BH19" s="1"/>
      <c r="BI19" s="1"/>
      <c r="BL19" s="1"/>
      <c r="BM19" s="1"/>
      <c r="BN19">
        <v>28</v>
      </c>
      <c r="BO19">
        <v>317158.12</v>
      </c>
      <c r="BP19">
        <v>317158.12</v>
      </c>
    </row>
    <row r="20" spans="1:68" x14ac:dyDescent="0.35">
      <c r="A20" s="1" t="s">
        <v>68</v>
      </c>
      <c r="B20" s="1" t="s">
        <v>69</v>
      </c>
      <c r="C20" s="1" t="s">
        <v>70</v>
      </c>
      <c r="D20">
        <v>1</v>
      </c>
      <c r="E20">
        <v>1</v>
      </c>
      <c r="F20" s="2">
        <v>42917.682604166665</v>
      </c>
      <c r="G20" s="3">
        <v>43070</v>
      </c>
      <c r="H20" s="3">
        <v>43100</v>
      </c>
      <c r="I20" s="1" t="s">
        <v>71</v>
      </c>
      <c r="J20">
        <v>2711</v>
      </c>
      <c r="K20">
        <v>1231235577</v>
      </c>
      <c r="L20" s="1" t="s">
        <v>72</v>
      </c>
      <c r="M20" s="1" t="s">
        <v>73</v>
      </c>
      <c r="N20" s="1" t="s">
        <v>74</v>
      </c>
      <c r="O20" s="1" t="s">
        <v>74</v>
      </c>
      <c r="P20" s="1" t="s">
        <v>74</v>
      </c>
      <c r="Q20" s="1" t="s">
        <v>74</v>
      </c>
      <c r="R20" s="1" t="s">
        <v>74</v>
      </c>
      <c r="S20" s="1" t="s">
        <v>74</v>
      </c>
      <c r="T20" s="1" t="s">
        <v>74</v>
      </c>
      <c r="U20" s="1" t="s">
        <v>75</v>
      </c>
      <c r="V20" s="1" t="s">
        <v>91</v>
      </c>
      <c r="W20" s="1" t="s">
        <v>116</v>
      </c>
      <c r="X20" s="1" t="s">
        <v>126</v>
      </c>
      <c r="Y20">
        <v>3</v>
      </c>
      <c r="Z20" s="1" t="s">
        <v>130</v>
      </c>
      <c r="AA20">
        <v>330</v>
      </c>
      <c r="AB20" s="1" t="s">
        <v>116</v>
      </c>
      <c r="AC20" s="1" t="s">
        <v>116</v>
      </c>
      <c r="AD20">
        <v>0</v>
      </c>
      <c r="AE20">
        <v>0</v>
      </c>
      <c r="AF20">
        <v>0</v>
      </c>
      <c r="AG20">
        <v>0</v>
      </c>
      <c r="AH20">
        <v>2691.69</v>
      </c>
      <c r="AI20">
        <v>0</v>
      </c>
      <c r="AJ20">
        <v>2691.69</v>
      </c>
      <c r="AK20">
        <v>0</v>
      </c>
      <c r="AL20" s="1"/>
      <c r="AM20" s="1"/>
      <c r="AO20" s="1"/>
      <c r="AP20" s="1"/>
      <c r="AQ20" s="1"/>
      <c r="AR20" s="1"/>
      <c r="AS20" s="3"/>
      <c r="AT20" s="3"/>
      <c r="AU20" s="3"/>
      <c r="AV20" s="1"/>
      <c r="AW20" s="1"/>
      <c r="AY20">
        <v>12</v>
      </c>
      <c r="AZ20">
        <v>317158.12</v>
      </c>
      <c r="BA20" s="1"/>
      <c r="BC20" s="1"/>
      <c r="BD20" s="1"/>
      <c r="BG20" s="1"/>
      <c r="BH20" s="1"/>
      <c r="BI20" s="1"/>
      <c r="BL20" s="1"/>
      <c r="BM20" s="1"/>
      <c r="BN20">
        <v>28</v>
      </c>
      <c r="BO20">
        <v>317158.12</v>
      </c>
      <c r="BP20">
        <v>317158.12</v>
      </c>
    </row>
    <row r="21" spans="1:68" x14ac:dyDescent="0.35">
      <c r="A21" s="1" t="s">
        <v>68</v>
      </c>
      <c r="B21" s="1" t="s">
        <v>69</v>
      </c>
      <c r="C21" s="1" t="s">
        <v>70</v>
      </c>
      <c r="D21">
        <v>1</v>
      </c>
      <c r="E21">
        <v>1</v>
      </c>
      <c r="F21" s="2">
        <v>42917.682604166665</v>
      </c>
      <c r="G21" s="3">
        <v>43070</v>
      </c>
      <c r="H21" s="3">
        <v>43100</v>
      </c>
      <c r="I21" s="1" t="s">
        <v>71</v>
      </c>
      <c r="J21">
        <v>2711</v>
      </c>
      <c r="K21">
        <v>1231235577</v>
      </c>
      <c r="L21" s="1" t="s">
        <v>72</v>
      </c>
      <c r="M21" s="1" t="s">
        <v>73</v>
      </c>
      <c r="N21" s="1" t="s">
        <v>74</v>
      </c>
      <c r="O21" s="1" t="s">
        <v>74</v>
      </c>
      <c r="P21" s="1" t="s">
        <v>74</v>
      </c>
      <c r="Q21" s="1" t="s">
        <v>74</v>
      </c>
      <c r="R21" s="1" t="s">
        <v>74</v>
      </c>
      <c r="S21" s="1" t="s">
        <v>74</v>
      </c>
      <c r="T21" s="1" t="s">
        <v>74</v>
      </c>
      <c r="U21" s="1" t="s">
        <v>75</v>
      </c>
      <c r="V21" s="1" t="s">
        <v>232</v>
      </c>
      <c r="W21" s="1" t="s">
        <v>243</v>
      </c>
      <c r="X21" s="1" t="s">
        <v>127</v>
      </c>
      <c r="Y21">
        <v>4</v>
      </c>
      <c r="Z21" s="1" t="s">
        <v>131</v>
      </c>
      <c r="AA21">
        <v>401</v>
      </c>
      <c r="AB21" s="1" t="s">
        <v>252</v>
      </c>
      <c r="AC21" s="1" t="s">
        <v>255</v>
      </c>
      <c r="AD21">
        <v>0</v>
      </c>
      <c r="AE21">
        <v>0</v>
      </c>
      <c r="AF21">
        <v>2700</v>
      </c>
      <c r="AG21">
        <v>0</v>
      </c>
      <c r="AH21">
        <v>2700</v>
      </c>
      <c r="AI21">
        <v>0</v>
      </c>
      <c r="AJ21">
        <v>2700</v>
      </c>
      <c r="AK21">
        <v>0</v>
      </c>
      <c r="AL21" s="1" t="s">
        <v>208</v>
      </c>
      <c r="AM21" s="1"/>
      <c r="AO21" s="1"/>
      <c r="AP21" s="1"/>
      <c r="AQ21" s="1"/>
      <c r="AR21" s="1"/>
      <c r="AS21" s="3"/>
      <c r="AT21" s="3"/>
      <c r="AU21" s="3"/>
      <c r="AV21" s="1"/>
      <c r="AW21" s="1"/>
      <c r="AY21">
        <v>12</v>
      </c>
      <c r="AZ21">
        <v>317158.12</v>
      </c>
      <c r="BA21" s="1"/>
      <c r="BC21" s="1"/>
      <c r="BD21" s="1"/>
      <c r="BG21" s="1"/>
      <c r="BH21" s="1"/>
      <c r="BI21" s="1"/>
      <c r="BL21" s="1"/>
      <c r="BM21" s="1"/>
      <c r="BN21">
        <v>28</v>
      </c>
      <c r="BO21">
        <v>317158.12</v>
      </c>
      <c r="BP21">
        <v>317158.12</v>
      </c>
    </row>
    <row r="22" spans="1:68" x14ac:dyDescent="0.35">
      <c r="A22" s="1" t="s">
        <v>68</v>
      </c>
      <c r="B22" s="1" t="s">
        <v>69</v>
      </c>
      <c r="C22" s="1" t="s">
        <v>70</v>
      </c>
      <c r="D22">
        <v>1</v>
      </c>
      <c r="E22">
        <v>1</v>
      </c>
      <c r="F22" s="2">
        <v>42917.682604166665</v>
      </c>
      <c r="G22" s="3">
        <v>43070</v>
      </c>
      <c r="H22" s="3">
        <v>43100</v>
      </c>
      <c r="I22" s="1" t="s">
        <v>71</v>
      </c>
      <c r="J22">
        <v>2711</v>
      </c>
      <c r="K22">
        <v>1231235577</v>
      </c>
      <c r="L22" s="1" t="s">
        <v>72</v>
      </c>
      <c r="M22" s="1" t="s">
        <v>73</v>
      </c>
      <c r="N22" s="1" t="s">
        <v>74</v>
      </c>
      <c r="O22" s="1" t="s">
        <v>74</v>
      </c>
      <c r="P22" s="1" t="s">
        <v>74</v>
      </c>
      <c r="Q22" s="1" t="s">
        <v>74</v>
      </c>
      <c r="R22" s="1" t="s">
        <v>74</v>
      </c>
      <c r="S22" s="1" t="s">
        <v>74</v>
      </c>
      <c r="T22" s="1" t="s">
        <v>74</v>
      </c>
      <c r="U22" s="1" t="s">
        <v>75</v>
      </c>
      <c r="V22" s="1" t="s">
        <v>233</v>
      </c>
      <c r="W22" s="1" t="s">
        <v>244</v>
      </c>
      <c r="X22" s="1" t="s">
        <v>127</v>
      </c>
      <c r="Y22">
        <v>4</v>
      </c>
      <c r="Z22" s="1" t="s">
        <v>131</v>
      </c>
      <c r="AA22">
        <v>401</v>
      </c>
      <c r="AB22" s="1" t="s">
        <v>252</v>
      </c>
      <c r="AC22" s="1" t="s">
        <v>256</v>
      </c>
      <c r="AD22">
        <v>0</v>
      </c>
      <c r="AE22">
        <v>0</v>
      </c>
      <c r="AF22">
        <v>790</v>
      </c>
      <c r="AG22">
        <v>0</v>
      </c>
      <c r="AH22">
        <v>790</v>
      </c>
      <c r="AI22">
        <v>0</v>
      </c>
      <c r="AJ22">
        <v>790</v>
      </c>
      <c r="AK22">
        <v>0</v>
      </c>
      <c r="AL22" s="1" t="s">
        <v>209</v>
      </c>
      <c r="AM22" s="1"/>
      <c r="AO22" s="1"/>
      <c r="AP22" s="1"/>
      <c r="AQ22" s="1"/>
      <c r="AR22" s="1"/>
      <c r="AS22" s="3"/>
      <c r="AT22" s="3"/>
      <c r="AU22" s="3"/>
      <c r="AV22" s="1"/>
      <c r="AW22" s="1"/>
      <c r="AY22">
        <v>12</v>
      </c>
      <c r="AZ22">
        <v>317158.12</v>
      </c>
      <c r="BA22" s="1"/>
      <c r="BC22" s="1"/>
      <c r="BD22" s="1"/>
      <c r="BG22" s="1"/>
      <c r="BH22" s="1"/>
      <c r="BI22" s="1"/>
      <c r="BL22" s="1"/>
      <c r="BM22" s="1"/>
      <c r="BN22">
        <v>28</v>
      </c>
      <c r="BO22">
        <v>317158.12</v>
      </c>
      <c r="BP22">
        <v>317158.12</v>
      </c>
    </row>
    <row r="23" spans="1:68" x14ac:dyDescent="0.35">
      <c r="A23" s="1" t="s">
        <v>68</v>
      </c>
      <c r="B23" s="1" t="s">
        <v>69</v>
      </c>
      <c r="C23" s="1" t="s">
        <v>70</v>
      </c>
      <c r="D23">
        <v>1</v>
      </c>
      <c r="E23">
        <v>1</v>
      </c>
      <c r="F23" s="2">
        <v>42917.682604166665</v>
      </c>
      <c r="G23" s="3">
        <v>43070</v>
      </c>
      <c r="H23" s="3">
        <v>43100</v>
      </c>
      <c r="I23" s="1" t="s">
        <v>71</v>
      </c>
      <c r="J23">
        <v>2711</v>
      </c>
      <c r="K23">
        <v>1231235577</v>
      </c>
      <c r="L23" s="1" t="s">
        <v>72</v>
      </c>
      <c r="M23" s="1" t="s">
        <v>73</v>
      </c>
      <c r="N23" s="1" t="s">
        <v>74</v>
      </c>
      <c r="O23" s="1" t="s">
        <v>74</v>
      </c>
      <c r="P23" s="1" t="s">
        <v>74</v>
      </c>
      <c r="Q23" s="1" t="s">
        <v>74</v>
      </c>
      <c r="R23" s="1" t="s">
        <v>74</v>
      </c>
      <c r="S23" s="1" t="s">
        <v>74</v>
      </c>
      <c r="T23" s="1" t="s">
        <v>74</v>
      </c>
      <c r="U23" s="1" t="s">
        <v>75</v>
      </c>
      <c r="V23" s="1" t="s">
        <v>234</v>
      </c>
      <c r="W23" s="1" t="s">
        <v>245</v>
      </c>
      <c r="X23" s="1" t="s">
        <v>127</v>
      </c>
      <c r="Y23">
        <v>4</v>
      </c>
      <c r="Z23" s="1" t="s">
        <v>131</v>
      </c>
      <c r="AA23">
        <v>401</v>
      </c>
      <c r="AB23" s="1" t="s">
        <v>252</v>
      </c>
      <c r="AC23" s="1" t="s">
        <v>257</v>
      </c>
      <c r="AD23">
        <v>0</v>
      </c>
      <c r="AE23">
        <v>0</v>
      </c>
      <c r="AF23">
        <v>1629</v>
      </c>
      <c r="AG23">
        <v>0</v>
      </c>
      <c r="AH23">
        <v>1629</v>
      </c>
      <c r="AI23">
        <v>0</v>
      </c>
      <c r="AJ23">
        <v>1629</v>
      </c>
      <c r="AK23">
        <v>0</v>
      </c>
      <c r="AL23" s="1" t="s">
        <v>210</v>
      </c>
      <c r="AM23" s="1"/>
      <c r="AO23" s="1"/>
      <c r="AP23" s="1"/>
      <c r="AQ23" s="1"/>
      <c r="AR23" s="1"/>
      <c r="AS23" s="3"/>
      <c r="AT23" s="3"/>
      <c r="AU23" s="3"/>
      <c r="AV23" s="1"/>
      <c r="AW23" s="1"/>
      <c r="AY23">
        <v>12</v>
      </c>
      <c r="AZ23">
        <v>317158.12</v>
      </c>
      <c r="BA23" s="1"/>
      <c r="BC23" s="1"/>
      <c r="BD23" s="1"/>
      <c r="BG23" s="1"/>
      <c r="BH23" s="1"/>
      <c r="BI23" s="1"/>
      <c r="BL23" s="1"/>
      <c r="BM23" s="1"/>
      <c r="BN23">
        <v>28</v>
      </c>
      <c r="BO23">
        <v>317158.12</v>
      </c>
      <c r="BP23">
        <v>317158.12</v>
      </c>
    </row>
    <row r="24" spans="1:68" x14ac:dyDescent="0.35">
      <c r="A24" s="1" t="s">
        <v>68</v>
      </c>
      <c r="B24" s="1" t="s">
        <v>69</v>
      </c>
      <c r="C24" s="1" t="s">
        <v>70</v>
      </c>
      <c r="D24">
        <v>1</v>
      </c>
      <c r="E24">
        <v>1</v>
      </c>
      <c r="F24" s="2">
        <v>42917.682604166665</v>
      </c>
      <c r="G24" s="3">
        <v>43070</v>
      </c>
      <c r="H24" s="3">
        <v>43100</v>
      </c>
      <c r="I24" s="1" t="s">
        <v>71</v>
      </c>
      <c r="J24">
        <v>2711</v>
      </c>
      <c r="K24">
        <v>1231235577</v>
      </c>
      <c r="L24" s="1" t="s">
        <v>72</v>
      </c>
      <c r="M24" s="1" t="s">
        <v>73</v>
      </c>
      <c r="N24" s="1" t="s">
        <v>74</v>
      </c>
      <c r="O24" s="1" t="s">
        <v>74</v>
      </c>
      <c r="P24" s="1" t="s">
        <v>74</v>
      </c>
      <c r="Q24" s="1" t="s">
        <v>74</v>
      </c>
      <c r="R24" s="1" t="s">
        <v>74</v>
      </c>
      <c r="S24" s="1" t="s">
        <v>74</v>
      </c>
      <c r="T24" s="1" t="s">
        <v>74</v>
      </c>
      <c r="U24" s="1" t="s">
        <v>75</v>
      </c>
      <c r="V24" s="1" t="s">
        <v>235</v>
      </c>
      <c r="W24" s="1" t="s">
        <v>246</v>
      </c>
      <c r="X24" s="1" t="s">
        <v>127</v>
      </c>
      <c r="Y24">
        <v>4</v>
      </c>
      <c r="Z24" s="1" t="s">
        <v>131</v>
      </c>
      <c r="AA24">
        <v>401</v>
      </c>
      <c r="AB24" s="1" t="s">
        <v>252</v>
      </c>
      <c r="AC24" s="1" t="s">
        <v>258</v>
      </c>
      <c r="AD24">
        <v>0</v>
      </c>
      <c r="AE24">
        <v>0</v>
      </c>
      <c r="AF24">
        <v>531</v>
      </c>
      <c r="AG24">
        <v>0</v>
      </c>
      <c r="AH24">
        <v>531</v>
      </c>
      <c r="AI24">
        <v>0</v>
      </c>
      <c r="AJ24">
        <v>531</v>
      </c>
      <c r="AK24">
        <v>0</v>
      </c>
      <c r="AL24" s="1" t="s">
        <v>211</v>
      </c>
      <c r="AM24" s="1"/>
      <c r="AO24" s="1"/>
      <c r="AP24" s="1"/>
      <c r="AQ24" s="1"/>
      <c r="AR24" s="1"/>
      <c r="AS24" s="3"/>
      <c r="AT24" s="3"/>
      <c r="AU24" s="3"/>
      <c r="AV24" s="1"/>
      <c r="AW24" s="1"/>
      <c r="AY24">
        <v>12</v>
      </c>
      <c r="AZ24">
        <v>317158.12</v>
      </c>
      <c r="BA24" s="1"/>
      <c r="BC24" s="1"/>
      <c r="BD24" s="1"/>
      <c r="BG24" s="1"/>
      <c r="BH24" s="1"/>
      <c r="BI24" s="1"/>
      <c r="BL24" s="1"/>
      <c r="BM24" s="1"/>
      <c r="BN24">
        <v>28</v>
      </c>
      <c r="BO24">
        <v>317158.12</v>
      </c>
      <c r="BP24">
        <v>317158.12</v>
      </c>
    </row>
    <row r="25" spans="1:68" x14ac:dyDescent="0.35">
      <c r="A25" s="1" t="s">
        <v>68</v>
      </c>
      <c r="B25" s="1" t="s">
        <v>69</v>
      </c>
      <c r="C25" s="1" t="s">
        <v>70</v>
      </c>
      <c r="D25">
        <v>1</v>
      </c>
      <c r="E25">
        <v>1</v>
      </c>
      <c r="F25" s="2">
        <v>42917.682604166665</v>
      </c>
      <c r="G25" s="3">
        <v>43070</v>
      </c>
      <c r="H25" s="3">
        <v>43100</v>
      </c>
      <c r="I25" s="1" t="s">
        <v>71</v>
      </c>
      <c r="J25">
        <v>2711</v>
      </c>
      <c r="K25">
        <v>1231235577</v>
      </c>
      <c r="L25" s="1" t="s">
        <v>72</v>
      </c>
      <c r="M25" s="1" t="s">
        <v>73</v>
      </c>
      <c r="N25" s="1" t="s">
        <v>74</v>
      </c>
      <c r="O25" s="1" t="s">
        <v>74</v>
      </c>
      <c r="P25" s="1" t="s">
        <v>74</v>
      </c>
      <c r="Q25" s="1" t="s">
        <v>74</v>
      </c>
      <c r="R25" s="1" t="s">
        <v>74</v>
      </c>
      <c r="S25" s="1" t="s">
        <v>74</v>
      </c>
      <c r="T25" s="1" t="s">
        <v>74</v>
      </c>
      <c r="U25" s="1" t="s">
        <v>75</v>
      </c>
      <c r="V25" s="1" t="s">
        <v>92</v>
      </c>
      <c r="W25" s="1" t="s">
        <v>117</v>
      </c>
      <c r="X25" s="1" t="s">
        <v>127</v>
      </c>
      <c r="Y25">
        <v>4</v>
      </c>
      <c r="Z25" s="1" t="s">
        <v>131</v>
      </c>
      <c r="AA25">
        <v>403</v>
      </c>
      <c r="AB25" s="1" t="s">
        <v>139</v>
      </c>
      <c r="AC25" s="1" t="s">
        <v>155</v>
      </c>
      <c r="AD25">
        <v>0</v>
      </c>
      <c r="AE25">
        <v>0</v>
      </c>
      <c r="AF25">
        <v>0</v>
      </c>
      <c r="AG25">
        <v>0</v>
      </c>
      <c r="AH25">
        <v>819.21</v>
      </c>
      <c r="AI25">
        <v>0</v>
      </c>
      <c r="AJ25">
        <v>819.21</v>
      </c>
      <c r="AK25">
        <v>0</v>
      </c>
      <c r="AL25" s="1" t="s">
        <v>167</v>
      </c>
      <c r="AM25" s="1"/>
      <c r="AO25" s="1"/>
      <c r="AP25" s="1"/>
      <c r="AQ25" s="1"/>
      <c r="AR25" s="1"/>
      <c r="AS25" s="3"/>
      <c r="AT25" s="3"/>
      <c r="AU25" s="3"/>
      <c r="AV25" s="1"/>
      <c r="AW25" s="1"/>
      <c r="AY25">
        <v>12</v>
      </c>
      <c r="AZ25">
        <v>317158.12</v>
      </c>
      <c r="BA25" s="1"/>
      <c r="BC25" s="1"/>
      <c r="BD25" s="1"/>
      <c r="BG25" s="1"/>
      <c r="BH25" s="1"/>
      <c r="BI25" s="1"/>
      <c r="BL25" s="1"/>
      <c r="BM25" s="1"/>
      <c r="BN25">
        <v>28</v>
      </c>
      <c r="BO25">
        <v>317158.12</v>
      </c>
      <c r="BP25">
        <v>317158.12</v>
      </c>
    </row>
    <row r="26" spans="1:68" x14ac:dyDescent="0.35">
      <c r="A26" s="1" t="s">
        <v>68</v>
      </c>
      <c r="B26" s="1" t="s">
        <v>69</v>
      </c>
      <c r="C26" s="1" t="s">
        <v>70</v>
      </c>
      <c r="D26">
        <v>1</v>
      </c>
      <c r="E26">
        <v>1</v>
      </c>
      <c r="F26" s="2">
        <v>42917.682604166665</v>
      </c>
      <c r="G26" s="3">
        <v>43070</v>
      </c>
      <c r="H26" s="3">
        <v>43100</v>
      </c>
      <c r="I26" s="1" t="s">
        <v>71</v>
      </c>
      <c r="J26">
        <v>2711</v>
      </c>
      <c r="K26">
        <v>1231235577</v>
      </c>
      <c r="L26" s="1" t="s">
        <v>72</v>
      </c>
      <c r="M26" s="1" t="s">
        <v>73</v>
      </c>
      <c r="N26" s="1" t="s">
        <v>74</v>
      </c>
      <c r="O26" s="1" t="s">
        <v>74</v>
      </c>
      <c r="P26" s="1" t="s">
        <v>74</v>
      </c>
      <c r="Q26" s="1" t="s">
        <v>74</v>
      </c>
      <c r="R26" s="1" t="s">
        <v>74</v>
      </c>
      <c r="S26" s="1" t="s">
        <v>74</v>
      </c>
      <c r="T26" s="1" t="s">
        <v>74</v>
      </c>
      <c r="U26" s="1" t="s">
        <v>75</v>
      </c>
      <c r="V26" s="1" t="s">
        <v>93</v>
      </c>
      <c r="W26" s="1" t="s">
        <v>118</v>
      </c>
      <c r="X26" s="1" t="s">
        <v>127</v>
      </c>
      <c r="Y26">
        <v>4</v>
      </c>
      <c r="Z26" s="1" t="s">
        <v>131</v>
      </c>
      <c r="AA26">
        <v>403</v>
      </c>
      <c r="AB26" s="1" t="s">
        <v>139</v>
      </c>
      <c r="AC26" s="1" t="s">
        <v>156</v>
      </c>
      <c r="AD26">
        <v>0</v>
      </c>
      <c r="AE26">
        <v>0</v>
      </c>
      <c r="AF26">
        <v>0</v>
      </c>
      <c r="AG26">
        <v>0</v>
      </c>
      <c r="AH26">
        <v>7288.81</v>
      </c>
      <c r="AI26">
        <v>0</v>
      </c>
      <c r="AJ26">
        <v>7288.81</v>
      </c>
      <c r="AK26">
        <v>0</v>
      </c>
      <c r="AL26" s="1" t="s">
        <v>168</v>
      </c>
      <c r="AM26" s="1"/>
      <c r="AO26" s="1"/>
      <c r="AP26" s="1"/>
      <c r="AQ26" s="1"/>
      <c r="AR26" s="1"/>
      <c r="AS26" s="3"/>
      <c r="AT26" s="3"/>
      <c r="AU26" s="3"/>
      <c r="AV26" s="1"/>
      <c r="AW26" s="1"/>
      <c r="AY26">
        <v>12</v>
      </c>
      <c r="AZ26">
        <v>317158.12</v>
      </c>
      <c r="BA26" s="1"/>
      <c r="BC26" s="1"/>
      <c r="BD26" s="1"/>
      <c r="BG26" s="1"/>
      <c r="BH26" s="1"/>
      <c r="BI26" s="1"/>
      <c r="BL26" s="1"/>
      <c r="BM26" s="1"/>
      <c r="BN26">
        <v>28</v>
      </c>
      <c r="BO26">
        <v>317158.12</v>
      </c>
      <c r="BP26">
        <v>317158.12</v>
      </c>
    </row>
    <row r="27" spans="1:68" x14ac:dyDescent="0.35">
      <c r="A27" s="1" t="s">
        <v>68</v>
      </c>
      <c r="B27" s="1" t="s">
        <v>69</v>
      </c>
      <c r="C27" s="1" t="s">
        <v>70</v>
      </c>
      <c r="D27">
        <v>1</v>
      </c>
      <c r="E27">
        <v>1</v>
      </c>
      <c r="F27" s="2">
        <v>42917.682604166665</v>
      </c>
      <c r="G27" s="3">
        <v>43070</v>
      </c>
      <c r="H27" s="3">
        <v>43100</v>
      </c>
      <c r="I27" s="1" t="s">
        <v>71</v>
      </c>
      <c r="J27">
        <v>2711</v>
      </c>
      <c r="K27">
        <v>1231235577</v>
      </c>
      <c r="L27" s="1" t="s">
        <v>72</v>
      </c>
      <c r="M27" s="1" t="s">
        <v>73</v>
      </c>
      <c r="N27" s="1" t="s">
        <v>74</v>
      </c>
      <c r="O27" s="1" t="s">
        <v>74</v>
      </c>
      <c r="P27" s="1" t="s">
        <v>74</v>
      </c>
      <c r="Q27" s="1" t="s">
        <v>74</v>
      </c>
      <c r="R27" s="1" t="s">
        <v>74</v>
      </c>
      <c r="S27" s="1" t="s">
        <v>74</v>
      </c>
      <c r="T27" s="1" t="s">
        <v>74</v>
      </c>
      <c r="U27" s="1" t="s">
        <v>75</v>
      </c>
      <c r="V27" s="1" t="s">
        <v>94</v>
      </c>
      <c r="W27" s="1" t="s">
        <v>119</v>
      </c>
      <c r="X27" s="1" t="s">
        <v>127</v>
      </c>
      <c r="Y27">
        <v>4</v>
      </c>
      <c r="Z27" s="1" t="s">
        <v>131</v>
      </c>
      <c r="AA27">
        <v>404</v>
      </c>
      <c r="AB27" s="1" t="s">
        <v>140</v>
      </c>
      <c r="AC27" s="1" t="s">
        <v>157</v>
      </c>
      <c r="AD27">
        <v>0</v>
      </c>
      <c r="AE27">
        <v>0</v>
      </c>
      <c r="AF27">
        <v>0</v>
      </c>
      <c r="AG27">
        <v>0</v>
      </c>
      <c r="AH27">
        <v>110</v>
      </c>
      <c r="AI27">
        <v>0</v>
      </c>
      <c r="AJ27">
        <v>110</v>
      </c>
      <c r="AK27">
        <v>0</v>
      </c>
      <c r="AL27" s="1" t="s">
        <v>170</v>
      </c>
      <c r="AM27" s="1"/>
      <c r="AO27" s="1"/>
      <c r="AP27" s="1"/>
      <c r="AQ27" s="1"/>
      <c r="AR27" s="1"/>
      <c r="AS27" s="3"/>
      <c r="AT27" s="3"/>
      <c r="AU27" s="3"/>
      <c r="AV27" s="1"/>
      <c r="AW27" s="1"/>
      <c r="AY27">
        <v>12</v>
      </c>
      <c r="AZ27">
        <v>317158.12</v>
      </c>
      <c r="BA27" s="1"/>
      <c r="BC27" s="1"/>
      <c r="BD27" s="1"/>
      <c r="BG27" s="1"/>
      <c r="BH27" s="1"/>
      <c r="BI27" s="1"/>
      <c r="BL27" s="1"/>
      <c r="BM27" s="1"/>
      <c r="BN27">
        <v>28</v>
      </c>
      <c r="BO27">
        <v>317158.12</v>
      </c>
      <c r="BP27">
        <v>317158.12</v>
      </c>
    </row>
    <row r="28" spans="1:68" x14ac:dyDescent="0.35">
      <c r="A28" s="1" t="s">
        <v>68</v>
      </c>
      <c r="B28" s="1" t="s">
        <v>69</v>
      </c>
      <c r="C28" s="1" t="s">
        <v>70</v>
      </c>
      <c r="D28">
        <v>1</v>
      </c>
      <c r="E28">
        <v>1</v>
      </c>
      <c r="F28" s="2">
        <v>42917.682604166665</v>
      </c>
      <c r="G28" s="3">
        <v>43070</v>
      </c>
      <c r="H28" s="3">
        <v>43100</v>
      </c>
      <c r="I28" s="1" t="s">
        <v>71</v>
      </c>
      <c r="J28">
        <v>2711</v>
      </c>
      <c r="K28">
        <v>1231235577</v>
      </c>
      <c r="L28" s="1" t="s">
        <v>72</v>
      </c>
      <c r="M28" s="1" t="s">
        <v>73</v>
      </c>
      <c r="N28" s="1" t="s">
        <v>74</v>
      </c>
      <c r="O28" s="1" t="s">
        <v>74</v>
      </c>
      <c r="P28" s="1" t="s">
        <v>74</v>
      </c>
      <c r="Q28" s="1" t="s">
        <v>74</v>
      </c>
      <c r="R28" s="1" t="s">
        <v>74</v>
      </c>
      <c r="S28" s="1" t="s">
        <v>74</v>
      </c>
      <c r="T28" s="1" t="s">
        <v>74</v>
      </c>
      <c r="U28" s="1" t="s">
        <v>75</v>
      </c>
      <c r="V28" s="1" t="s">
        <v>95</v>
      </c>
      <c r="W28" s="1" t="s">
        <v>120</v>
      </c>
      <c r="X28" s="1" t="s">
        <v>127</v>
      </c>
      <c r="Y28">
        <v>4</v>
      </c>
      <c r="Z28" s="1" t="s">
        <v>131</v>
      </c>
      <c r="AA28">
        <v>490</v>
      </c>
      <c r="AB28" s="1" t="s">
        <v>120</v>
      </c>
      <c r="AC28" s="1" t="s">
        <v>120</v>
      </c>
      <c r="AD28">
        <v>0</v>
      </c>
      <c r="AE28">
        <v>0</v>
      </c>
      <c r="AF28">
        <v>0</v>
      </c>
      <c r="AG28">
        <v>5650</v>
      </c>
      <c r="AH28">
        <v>0</v>
      </c>
      <c r="AI28">
        <v>13868.02</v>
      </c>
      <c r="AJ28">
        <v>0</v>
      </c>
      <c r="AK28">
        <v>13868.02</v>
      </c>
      <c r="AL28" s="1"/>
      <c r="AM28" s="1"/>
      <c r="AO28" s="1"/>
      <c r="AP28" s="1"/>
      <c r="AQ28" s="1"/>
      <c r="AR28" s="1"/>
      <c r="AS28" s="3"/>
      <c r="AT28" s="3"/>
      <c r="AU28" s="3"/>
      <c r="AV28" s="1"/>
      <c r="AW28" s="1"/>
      <c r="AY28">
        <v>12</v>
      </c>
      <c r="AZ28">
        <v>317158.12</v>
      </c>
      <c r="BA28" s="1"/>
      <c r="BC28" s="1"/>
      <c r="BD28" s="1"/>
      <c r="BG28" s="1"/>
      <c r="BH28" s="1"/>
      <c r="BI28" s="1"/>
      <c r="BL28" s="1"/>
      <c r="BM28" s="1"/>
      <c r="BN28">
        <v>28</v>
      </c>
      <c r="BO28">
        <v>317158.12</v>
      </c>
      <c r="BP28">
        <v>317158.12</v>
      </c>
    </row>
    <row r="29" spans="1:68" x14ac:dyDescent="0.35">
      <c r="A29" s="1" t="s">
        <v>68</v>
      </c>
      <c r="B29" s="1" t="s">
        <v>69</v>
      </c>
      <c r="C29" s="1" t="s">
        <v>70</v>
      </c>
      <c r="D29">
        <v>1</v>
      </c>
      <c r="E29">
        <v>1</v>
      </c>
      <c r="F29" s="2">
        <v>42917.682604166665</v>
      </c>
      <c r="G29" s="3">
        <v>43070</v>
      </c>
      <c r="H29" s="3">
        <v>43100</v>
      </c>
      <c r="I29" s="1" t="s">
        <v>71</v>
      </c>
      <c r="J29">
        <v>2711</v>
      </c>
      <c r="K29">
        <v>1231235577</v>
      </c>
      <c r="L29" s="1" t="s">
        <v>72</v>
      </c>
      <c r="M29" s="1" t="s">
        <v>73</v>
      </c>
      <c r="N29" s="1" t="s">
        <v>74</v>
      </c>
      <c r="O29" s="1" t="s">
        <v>74</v>
      </c>
      <c r="P29" s="1" t="s">
        <v>74</v>
      </c>
      <c r="Q29" s="1" t="s">
        <v>74</v>
      </c>
      <c r="R29" s="1" t="s">
        <v>74</v>
      </c>
      <c r="S29" s="1" t="s">
        <v>74</v>
      </c>
      <c r="T29" s="1" t="s">
        <v>74</v>
      </c>
      <c r="U29" s="1" t="s">
        <v>75</v>
      </c>
      <c r="V29" s="1" t="s">
        <v>236</v>
      </c>
      <c r="W29" s="1" t="s">
        <v>247</v>
      </c>
      <c r="X29" s="1" t="s">
        <v>127</v>
      </c>
      <c r="Y29">
        <v>5</v>
      </c>
      <c r="Z29" s="1" t="s">
        <v>132</v>
      </c>
      <c r="AA29">
        <v>502</v>
      </c>
      <c r="AB29" s="1" t="s">
        <v>247</v>
      </c>
      <c r="AC29" s="1" t="s">
        <v>247</v>
      </c>
      <c r="AD29">
        <v>0</v>
      </c>
      <c r="AE29">
        <v>0</v>
      </c>
      <c r="AF29">
        <v>27890.65</v>
      </c>
      <c r="AG29">
        <v>0</v>
      </c>
      <c r="AH29">
        <v>27890.65</v>
      </c>
      <c r="AI29">
        <v>0</v>
      </c>
      <c r="AJ29">
        <v>27890.65</v>
      </c>
      <c r="AK29">
        <v>0</v>
      </c>
      <c r="AL29" s="1"/>
      <c r="AM29" s="1"/>
      <c r="AO29" s="1"/>
      <c r="AP29" s="1"/>
      <c r="AQ29" s="1"/>
      <c r="AR29" s="1"/>
      <c r="AS29" s="3"/>
      <c r="AT29" s="3"/>
      <c r="AU29" s="3"/>
      <c r="AV29" s="1"/>
      <c r="AW29" s="1"/>
      <c r="AY29">
        <v>12</v>
      </c>
      <c r="AZ29">
        <v>317158.12</v>
      </c>
      <c r="BA29" s="1"/>
      <c r="BC29" s="1"/>
      <c r="BD29" s="1"/>
      <c r="BG29" s="1"/>
      <c r="BH29" s="1"/>
      <c r="BI29" s="1"/>
      <c r="BL29" s="1"/>
      <c r="BM29" s="1"/>
      <c r="BN29">
        <v>28</v>
      </c>
      <c r="BO29">
        <v>317158.12</v>
      </c>
      <c r="BP29">
        <v>317158.12</v>
      </c>
    </row>
    <row r="30" spans="1:68" x14ac:dyDescent="0.35">
      <c r="A30" s="1" t="s">
        <v>68</v>
      </c>
      <c r="B30" s="1" t="s">
        <v>69</v>
      </c>
      <c r="C30" s="1" t="s">
        <v>70</v>
      </c>
      <c r="D30">
        <v>1</v>
      </c>
      <c r="E30">
        <v>1</v>
      </c>
      <c r="F30" s="2">
        <v>42917.682604166665</v>
      </c>
      <c r="G30" s="3">
        <v>43070</v>
      </c>
      <c r="H30" s="3">
        <v>43100</v>
      </c>
      <c r="I30" s="1" t="s">
        <v>71</v>
      </c>
      <c r="J30">
        <v>2711</v>
      </c>
      <c r="K30">
        <v>1231235577</v>
      </c>
      <c r="L30" s="1" t="s">
        <v>72</v>
      </c>
      <c r="M30" s="1" t="s">
        <v>73</v>
      </c>
      <c r="N30" s="1" t="s">
        <v>74</v>
      </c>
      <c r="O30" s="1" t="s">
        <v>74</v>
      </c>
      <c r="P30" s="1" t="s">
        <v>74</v>
      </c>
      <c r="Q30" s="1" t="s">
        <v>74</v>
      </c>
      <c r="R30" s="1" t="s">
        <v>74</v>
      </c>
      <c r="S30" s="1" t="s">
        <v>74</v>
      </c>
      <c r="T30" s="1" t="s">
        <v>74</v>
      </c>
      <c r="U30" s="1" t="s">
        <v>75</v>
      </c>
      <c r="V30" s="1" t="s">
        <v>96</v>
      </c>
      <c r="W30" s="1" t="s">
        <v>121</v>
      </c>
      <c r="X30" s="1" t="s">
        <v>127</v>
      </c>
      <c r="Y30">
        <v>5</v>
      </c>
      <c r="Z30" s="1" t="s">
        <v>132</v>
      </c>
      <c r="AA30">
        <v>550</v>
      </c>
      <c r="AB30" s="1" t="s">
        <v>121</v>
      </c>
      <c r="AC30" s="1" t="s">
        <v>121</v>
      </c>
      <c r="AD30">
        <v>0</v>
      </c>
      <c r="AE30">
        <v>0</v>
      </c>
      <c r="AF30">
        <v>5650</v>
      </c>
      <c r="AG30">
        <v>0</v>
      </c>
      <c r="AH30">
        <v>13868.02</v>
      </c>
      <c r="AI30">
        <v>0</v>
      </c>
      <c r="AJ30">
        <v>13868.02</v>
      </c>
      <c r="AK30">
        <v>0</v>
      </c>
      <c r="AL30" s="1"/>
      <c r="AM30" s="1"/>
      <c r="AO30" s="1"/>
      <c r="AP30" s="1"/>
      <c r="AQ30" s="1"/>
      <c r="AR30" s="1"/>
      <c r="AS30" s="3"/>
      <c r="AT30" s="3"/>
      <c r="AU30" s="3"/>
      <c r="AV30" s="1"/>
      <c r="AW30" s="1"/>
      <c r="AY30">
        <v>12</v>
      </c>
      <c r="AZ30">
        <v>317158.12</v>
      </c>
      <c r="BA30" s="1"/>
      <c r="BC30" s="1"/>
      <c r="BD30" s="1"/>
      <c r="BG30" s="1"/>
      <c r="BH30" s="1"/>
      <c r="BI30" s="1"/>
      <c r="BL30" s="1"/>
      <c r="BM30" s="1"/>
      <c r="BN30">
        <v>28</v>
      </c>
      <c r="BO30">
        <v>317158.12</v>
      </c>
      <c r="BP30">
        <v>317158.12</v>
      </c>
    </row>
    <row r="31" spans="1:68" x14ac:dyDescent="0.35">
      <c r="A31" s="1" t="s">
        <v>68</v>
      </c>
      <c r="B31" s="1" t="s">
        <v>69</v>
      </c>
      <c r="C31" s="1" t="s">
        <v>70</v>
      </c>
      <c r="D31">
        <v>1</v>
      </c>
      <c r="E31">
        <v>1</v>
      </c>
      <c r="F31" s="2">
        <v>42917.682604166665</v>
      </c>
      <c r="G31" s="3">
        <v>43070</v>
      </c>
      <c r="H31" s="3">
        <v>43100</v>
      </c>
      <c r="I31" s="1" t="s">
        <v>71</v>
      </c>
      <c r="J31">
        <v>2711</v>
      </c>
      <c r="K31">
        <v>1231235577</v>
      </c>
      <c r="L31" s="1" t="s">
        <v>72</v>
      </c>
      <c r="M31" s="1" t="s">
        <v>73</v>
      </c>
      <c r="N31" s="1" t="s">
        <v>74</v>
      </c>
      <c r="O31" s="1" t="s">
        <v>74</v>
      </c>
      <c r="P31" s="1" t="s">
        <v>74</v>
      </c>
      <c r="Q31" s="1" t="s">
        <v>74</v>
      </c>
      <c r="R31" s="1" t="s">
        <v>74</v>
      </c>
      <c r="S31" s="1" t="s">
        <v>74</v>
      </c>
      <c r="T31" s="1" t="s">
        <v>74</v>
      </c>
      <c r="U31" s="1" t="s">
        <v>75</v>
      </c>
      <c r="V31" s="1" t="s">
        <v>237</v>
      </c>
      <c r="W31" s="1" t="s">
        <v>248</v>
      </c>
      <c r="X31" s="1" t="s">
        <v>127</v>
      </c>
      <c r="Y31">
        <v>7</v>
      </c>
      <c r="Z31" s="1" t="s">
        <v>133</v>
      </c>
      <c r="AA31">
        <v>701</v>
      </c>
      <c r="AB31" s="1" t="s">
        <v>74</v>
      </c>
      <c r="AC31" s="1" t="s">
        <v>74</v>
      </c>
      <c r="AD31">
        <v>0</v>
      </c>
      <c r="AE31">
        <v>0</v>
      </c>
      <c r="AF31">
        <v>0</v>
      </c>
      <c r="AG31">
        <v>19000</v>
      </c>
      <c r="AH31">
        <v>0</v>
      </c>
      <c r="AI31">
        <v>19000</v>
      </c>
      <c r="AJ31">
        <v>0</v>
      </c>
      <c r="AK31">
        <v>19000</v>
      </c>
      <c r="AL31" s="1" t="s">
        <v>167</v>
      </c>
      <c r="AM31" s="1"/>
      <c r="AO31" s="1"/>
      <c r="AP31" s="1"/>
      <c r="AQ31" s="1"/>
      <c r="AR31" s="1"/>
      <c r="AS31" s="3"/>
      <c r="AT31" s="3"/>
      <c r="AU31" s="3"/>
      <c r="AV31" s="1"/>
      <c r="AW31" s="1"/>
      <c r="AY31">
        <v>12</v>
      </c>
      <c r="AZ31">
        <v>317158.12</v>
      </c>
      <c r="BA31" s="1"/>
      <c r="BC31" s="1"/>
      <c r="BD31" s="1"/>
      <c r="BG31" s="1"/>
      <c r="BH31" s="1"/>
      <c r="BI31" s="1"/>
      <c r="BL31" s="1"/>
      <c r="BM31" s="1"/>
      <c r="BN31">
        <v>28</v>
      </c>
      <c r="BO31">
        <v>317158.12</v>
      </c>
      <c r="BP31">
        <v>317158.12</v>
      </c>
    </row>
    <row r="32" spans="1:68" x14ac:dyDescent="0.35">
      <c r="A32" s="1" t="s">
        <v>68</v>
      </c>
      <c r="B32" s="1" t="s">
        <v>69</v>
      </c>
      <c r="C32" s="1" t="s">
        <v>70</v>
      </c>
      <c r="D32">
        <v>1</v>
      </c>
      <c r="E32">
        <v>1</v>
      </c>
      <c r="F32" s="2">
        <v>42917.682604166665</v>
      </c>
      <c r="G32" s="3">
        <v>43070</v>
      </c>
      <c r="H32" s="3">
        <v>43100</v>
      </c>
      <c r="I32" s="1" t="s">
        <v>71</v>
      </c>
      <c r="J32">
        <v>2711</v>
      </c>
      <c r="K32">
        <v>1231235577</v>
      </c>
      <c r="L32" s="1" t="s">
        <v>72</v>
      </c>
      <c r="M32" s="1" t="s">
        <v>73</v>
      </c>
      <c r="N32" s="1" t="s">
        <v>74</v>
      </c>
      <c r="O32" s="1" t="s">
        <v>74</v>
      </c>
      <c r="P32" s="1" t="s">
        <v>74</v>
      </c>
      <c r="Q32" s="1" t="s">
        <v>74</v>
      </c>
      <c r="R32" s="1" t="s">
        <v>74</v>
      </c>
      <c r="S32" s="1" t="s">
        <v>74</v>
      </c>
      <c r="T32" s="1" t="s">
        <v>74</v>
      </c>
      <c r="U32" s="1" t="s">
        <v>75</v>
      </c>
      <c r="V32" s="1" t="s">
        <v>238</v>
      </c>
      <c r="W32" s="1" t="s">
        <v>248</v>
      </c>
      <c r="X32" s="1" t="s">
        <v>127</v>
      </c>
      <c r="Y32">
        <v>7</v>
      </c>
      <c r="Z32" s="1" t="s">
        <v>133</v>
      </c>
      <c r="AA32">
        <v>701</v>
      </c>
      <c r="AB32" s="1" t="s">
        <v>74</v>
      </c>
      <c r="AC32" s="1" t="s">
        <v>74</v>
      </c>
      <c r="AD32">
        <v>0</v>
      </c>
      <c r="AE32">
        <v>0</v>
      </c>
      <c r="AF32">
        <v>0</v>
      </c>
      <c r="AG32">
        <v>97000</v>
      </c>
      <c r="AH32">
        <v>0</v>
      </c>
      <c r="AI32">
        <v>97000</v>
      </c>
      <c r="AJ32">
        <v>0</v>
      </c>
      <c r="AK32">
        <v>97000</v>
      </c>
      <c r="AL32" s="1" t="s">
        <v>168</v>
      </c>
      <c r="AM32" s="1"/>
      <c r="AO32" s="1"/>
      <c r="AP32" s="1"/>
      <c r="AQ32" s="1"/>
      <c r="AR32" s="1"/>
      <c r="AS32" s="3"/>
      <c r="AT32" s="3"/>
      <c r="AU32" s="3"/>
      <c r="AV32" s="1"/>
      <c r="AW32" s="1"/>
      <c r="AY32">
        <v>12</v>
      </c>
      <c r="AZ32">
        <v>317158.12</v>
      </c>
      <c r="BA32" s="1"/>
      <c r="BC32" s="1"/>
      <c r="BD32" s="1"/>
      <c r="BG32" s="1"/>
      <c r="BH32" s="1"/>
      <c r="BI32" s="1"/>
      <c r="BL32" s="1"/>
      <c r="BM32" s="1"/>
      <c r="BN32">
        <v>28</v>
      </c>
      <c r="BO32">
        <v>317158.12</v>
      </c>
      <c r="BP32">
        <v>317158.12</v>
      </c>
    </row>
    <row r="33" spans="1:68" x14ac:dyDescent="0.35">
      <c r="A33" s="1" t="s">
        <v>68</v>
      </c>
      <c r="B33" s="1" t="s">
        <v>69</v>
      </c>
      <c r="C33" s="1" t="s">
        <v>70</v>
      </c>
      <c r="D33">
        <v>1</v>
      </c>
      <c r="E33">
        <v>1</v>
      </c>
      <c r="F33" s="2">
        <v>42917.682604166665</v>
      </c>
      <c r="G33" s="3">
        <v>43070</v>
      </c>
      <c r="H33" s="3">
        <v>43100</v>
      </c>
      <c r="I33" s="1" t="s">
        <v>71</v>
      </c>
      <c r="J33">
        <v>2711</v>
      </c>
      <c r="K33">
        <v>1231235577</v>
      </c>
      <c r="L33" s="1" t="s">
        <v>72</v>
      </c>
      <c r="M33" s="1" t="s">
        <v>73</v>
      </c>
      <c r="N33" s="1" t="s">
        <v>74</v>
      </c>
      <c r="O33" s="1" t="s">
        <v>74</v>
      </c>
      <c r="P33" s="1" t="s">
        <v>74</v>
      </c>
      <c r="Q33" s="1" t="s">
        <v>74</v>
      </c>
      <c r="R33" s="1" t="s">
        <v>74</v>
      </c>
      <c r="S33" s="1" t="s">
        <v>74</v>
      </c>
      <c r="T33" s="1" t="s">
        <v>74</v>
      </c>
      <c r="U33" s="1" t="s">
        <v>75</v>
      </c>
      <c r="V33" s="1" t="s">
        <v>239</v>
      </c>
      <c r="W33" s="1" t="s">
        <v>248</v>
      </c>
      <c r="X33" s="1" t="s">
        <v>127</v>
      </c>
      <c r="Y33">
        <v>7</v>
      </c>
      <c r="Z33" s="1" t="s">
        <v>133</v>
      </c>
      <c r="AA33">
        <v>701</v>
      </c>
      <c r="AB33" s="1" t="s">
        <v>74</v>
      </c>
      <c r="AC33" s="1" t="s">
        <v>74</v>
      </c>
      <c r="AD33">
        <v>0</v>
      </c>
      <c r="AE33">
        <v>0</v>
      </c>
      <c r="AF33">
        <v>0</v>
      </c>
      <c r="AG33">
        <v>62000</v>
      </c>
      <c r="AH33">
        <v>0</v>
      </c>
      <c r="AI33">
        <v>62000</v>
      </c>
      <c r="AJ33">
        <v>0</v>
      </c>
      <c r="AK33">
        <v>62000</v>
      </c>
      <c r="AL33" s="1" t="s">
        <v>170</v>
      </c>
      <c r="AM33" s="1"/>
      <c r="AO33" s="1"/>
      <c r="AP33" s="1"/>
      <c r="AQ33" s="1"/>
      <c r="AR33" s="1"/>
      <c r="AS33" s="3"/>
      <c r="AT33" s="3"/>
      <c r="AU33" s="3"/>
      <c r="AV33" s="1"/>
      <c r="AW33" s="1"/>
      <c r="AY33">
        <v>12</v>
      </c>
      <c r="AZ33">
        <v>317158.12</v>
      </c>
      <c r="BA33" s="1"/>
      <c r="BC33" s="1"/>
      <c r="BD33" s="1"/>
      <c r="BG33" s="1"/>
      <c r="BH33" s="1"/>
      <c r="BI33" s="1"/>
      <c r="BL33" s="1"/>
      <c r="BM33" s="1"/>
      <c r="BN33">
        <v>28</v>
      </c>
      <c r="BO33">
        <v>317158.12</v>
      </c>
      <c r="BP33">
        <v>317158.12</v>
      </c>
    </row>
    <row r="34" spans="1:68" x14ac:dyDescent="0.35">
      <c r="A34" s="1" t="s">
        <v>68</v>
      </c>
      <c r="B34" s="1" t="s">
        <v>69</v>
      </c>
      <c r="C34" s="1" t="s">
        <v>70</v>
      </c>
      <c r="D34">
        <v>1</v>
      </c>
      <c r="E34">
        <v>1</v>
      </c>
      <c r="F34" s="2">
        <v>42917.682604166665</v>
      </c>
      <c r="G34" s="3">
        <v>43070</v>
      </c>
      <c r="H34" s="3">
        <v>43100</v>
      </c>
      <c r="I34" s="1" t="s">
        <v>71</v>
      </c>
      <c r="J34">
        <v>2711</v>
      </c>
      <c r="K34">
        <v>1231235577</v>
      </c>
      <c r="L34" s="1" t="s">
        <v>72</v>
      </c>
      <c r="M34" s="1" t="s">
        <v>73</v>
      </c>
      <c r="N34" s="1" t="s">
        <v>74</v>
      </c>
      <c r="O34" s="1" t="s">
        <v>74</v>
      </c>
      <c r="P34" s="1" t="s">
        <v>74</v>
      </c>
      <c r="Q34" s="1" t="s">
        <v>74</v>
      </c>
      <c r="R34" s="1" t="s">
        <v>74</v>
      </c>
      <c r="S34" s="1" t="s">
        <v>74</v>
      </c>
      <c r="T34" s="1" t="s">
        <v>74</v>
      </c>
      <c r="U34" s="1" t="s">
        <v>75</v>
      </c>
      <c r="V34" s="1" t="s">
        <v>97</v>
      </c>
      <c r="W34" s="1" t="s">
        <v>122</v>
      </c>
      <c r="X34" s="1" t="s">
        <v>127</v>
      </c>
      <c r="Y34">
        <v>7</v>
      </c>
      <c r="Z34" s="1" t="s">
        <v>133</v>
      </c>
      <c r="AA34">
        <v>702</v>
      </c>
      <c r="AB34" s="1" t="s">
        <v>141</v>
      </c>
      <c r="AC34" s="1" t="s">
        <v>158</v>
      </c>
      <c r="AD34">
        <v>0</v>
      </c>
      <c r="AE34">
        <v>0</v>
      </c>
      <c r="AF34">
        <v>0</v>
      </c>
      <c r="AG34">
        <v>98700</v>
      </c>
      <c r="AH34">
        <v>0</v>
      </c>
      <c r="AI34">
        <v>119161.1</v>
      </c>
      <c r="AJ34">
        <v>0</v>
      </c>
      <c r="AK34">
        <v>119161.1</v>
      </c>
      <c r="AL34" s="1" t="s">
        <v>168</v>
      </c>
      <c r="AM34" s="1"/>
      <c r="AO34" s="1"/>
      <c r="AP34" s="1"/>
      <c r="AQ34" s="1"/>
      <c r="AR34" s="1"/>
      <c r="AS34" s="3"/>
      <c r="AT34" s="3"/>
      <c r="AU34" s="3"/>
      <c r="AV34" s="1"/>
      <c r="AW34" s="1"/>
      <c r="AY34">
        <v>12</v>
      </c>
      <c r="AZ34">
        <v>317158.12</v>
      </c>
      <c r="BA34" s="1"/>
      <c r="BC34" s="1"/>
      <c r="BD34" s="1"/>
      <c r="BG34" s="1"/>
      <c r="BH34" s="1"/>
      <c r="BI34" s="1"/>
      <c r="BL34" s="1"/>
      <c r="BM34" s="1"/>
      <c r="BN34">
        <v>28</v>
      </c>
      <c r="BO34">
        <v>317158.12</v>
      </c>
      <c r="BP34">
        <v>317158.12</v>
      </c>
    </row>
    <row r="35" spans="1:68" x14ac:dyDescent="0.35">
      <c r="A35" s="1" t="s">
        <v>68</v>
      </c>
      <c r="B35" s="1" t="s">
        <v>69</v>
      </c>
      <c r="C35" s="1" t="s">
        <v>70</v>
      </c>
      <c r="D35">
        <v>1</v>
      </c>
      <c r="E35">
        <v>1</v>
      </c>
      <c r="F35" s="2">
        <v>42917.682604166665</v>
      </c>
      <c r="G35" s="3">
        <v>43070</v>
      </c>
      <c r="H35" s="3">
        <v>43100</v>
      </c>
      <c r="I35" s="1" t="s">
        <v>71</v>
      </c>
      <c r="J35">
        <v>2711</v>
      </c>
      <c r="K35">
        <v>1231235577</v>
      </c>
      <c r="L35" s="1" t="s">
        <v>72</v>
      </c>
      <c r="M35" s="1" t="s">
        <v>73</v>
      </c>
      <c r="N35" s="1" t="s">
        <v>74</v>
      </c>
      <c r="O35" s="1" t="s">
        <v>74</v>
      </c>
      <c r="P35" s="1" t="s">
        <v>74</v>
      </c>
      <c r="Q35" s="1" t="s">
        <v>74</v>
      </c>
      <c r="R35" s="1" t="s">
        <v>74</v>
      </c>
      <c r="S35" s="1" t="s">
        <v>74</v>
      </c>
      <c r="T35" s="1" t="s">
        <v>74</v>
      </c>
      <c r="U35" s="1" t="s">
        <v>75</v>
      </c>
      <c r="V35" s="1" t="s">
        <v>98</v>
      </c>
      <c r="W35" s="1" t="s">
        <v>123</v>
      </c>
      <c r="X35" s="1" t="s">
        <v>127</v>
      </c>
      <c r="Y35">
        <v>7</v>
      </c>
      <c r="Z35" s="1" t="s">
        <v>133</v>
      </c>
      <c r="AA35">
        <v>731</v>
      </c>
      <c r="AB35" s="1" t="s">
        <v>142</v>
      </c>
      <c r="AC35" s="1" t="s">
        <v>158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4627.7</v>
      </c>
      <c r="AJ35">
        <v>0</v>
      </c>
      <c r="AK35">
        <v>4627.7</v>
      </c>
      <c r="AL35" s="1" t="s">
        <v>168</v>
      </c>
      <c r="AM35" s="1"/>
      <c r="AO35" s="1"/>
      <c r="AP35" s="1"/>
      <c r="AQ35" s="1"/>
      <c r="AR35" s="1"/>
      <c r="AS35" s="3"/>
      <c r="AT35" s="3"/>
      <c r="AU35" s="3"/>
      <c r="AV35" s="1"/>
      <c r="AW35" s="1"/>
      <c r="AY35">
        <v>12</v>
      </c>
      <c r="AZ35">
        <v>317158.12</v>
      </c>
      <c r="BA35" s="1"/>
      <c r="BC35" s="1"/>
      <c r="BD35" s="1"/>
      <c r="BG35" s="1"/>
      <c r="BH35" s="1"/>
      <c r="BI35" s="1"/>
      <c r="BL35" s="1"/>
      <c r="BM35" s="1"/>
      <c r="BN35">
        <v>28</v>
      </c>
      <c r="BO35">
        <v>317158.12</v>
      </c>
      <c r="BP35">
        <v>317158.12</v>
      </c>
    </row>
    <row r="36" spans="1:68" x14ac:dyDescent="0.35">
      <c r="A36" s="1" t="s">
        <v>68</v>
      </c>
      <c r="B36" s="1" t="s">
        <v>69</v>
      </c>
      <c r="C36" s="1" t="s">
        <v>70</v>
      </c>
      <c r="D36">
        <v>1</v>
      </c>
      <c r="E36">
        <v>1</v>
      </c>
      <c r="F36" s="2">
        <v>42917.682604166665</v>
      </c>
      <c r="G36" s="3">
        <v>43070</v>
      </c>
      <c r="H36" s="3">
        <v>43100</v>
      </c>
      <c r="I36" s="1" t="s">
        <v>71</v>
      </c>
      <c r="J36">
        <v>2711</v>
      </c>
      <c r="K36">
        <v>1231235577</v>
      </c>
      <c r="L36" s="1" t="s">
        <v>72</v>
      </c>
      <c r="M36" s="1" t="s">
        <v>73</v>
      </c>
      <c r="N36" s="1" t="s">
        <v>74</v>
      </c>
      <c r="O36" s="1" t="s">
        <v>74</v>
      </c>
      <c r="P36" s="1" t="s">
        <v>74</v>
      </c>
      <c r="Q36" s="1" t="s">
        <v>74</v>
      </c>
      <c r="R36" s="1" t="s">
        <v>74</v>
      </c>
      <c r="S36" s="1" t="s">
        <v>74</v>
      </c>
      <c r="T36" s="1" t="s">
        <v>74</v>
      </c>
      <c r="U36" s="1" t="s">
        <v>75</v>
      </c>
      <c r="V36" s="1" t="s">
        <v>99</v>
      </c>
      <c r="W36" s="1" t="s">
        <v>124</v>
      </c>
      <c r="X36" s="1" t="s">
        <v>127</v>
      </c>
      <c r="Y36">
        <v>7</v>
      </c>
      <c r="Z36" s="1" t="s">
        <v>133</v>
      </c>
      <c r="AA36">
        <v>732</v>
      </c>
      <c r="AB36" s="1" t="s">
        <v>143</v>
      </c>
      <c r="AC36" s="1" t="s">
        <v>158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10891.8</v>
      </c>
      <c r="AJ36">
        <v>0</v>
      </c>
      <c r="AK36">
        <v>10891.8</v>
      </c>
      <c r="AL36" s="1" t="s">
        <v>168</v>
      </c>
      <c r="AM36" s="1"/>
      <c r="AO36" s="1"/>
      <c r="AP36" s="1"/>
      <c r="AQ36" s="1"/>
      <c r="AR36" s="1"/>
      <c r="AS36" s="3"/>
      <c r="AT36" s="3"/>
      <c r="AU36" s="3"/>
      <c r="AV36" s="1"/>
      <c r="AW36" s="1"/>
      <c r="AY36">
        <v>12</v>
      </c>
      <c r="AZ36">
        <v>317158.12</v>
      </c>
      <c r="BA36" s="1"/>
      <c r="BC36" s="1"/>
      <c r="BD36" s="1"/>
      <c r="BG36" s="1"/>
      <c r="BH36" s="1"/>
      <c r="BI36" s="1"/>
      <c r="BL36" s="1"/>
      <c r="BM36" s="1"/>
      <c r="BN36">
        <v>28</v>
      </c>
      <c r="BO36">
        <v>317158.12</v>
      </c>
      <c r="BP36">
        <v>317158.12</v>
      </c>
    </row>
    <row r="37" spans="1:68" x14ac:dyDescent="0.35">
      <c r="A37" s="1" t="s">
        <v>68</v>
      </c>
      <c r="B37" s="1" t="s">
        <v>69</v>
      </c>
      <c r="C37" s="1" t="s">
        <v>70</v>
      </c>
      <c r="D37">
        <v>1</v>
      </c>
      <c r="E37">
        <v>1</v>
      </c>
      <c r="F37" s="2">
        <v>42917.682604166665</v>
      </c>
      <c r="G37" s="3">
        <v>43070</v>
      </c>
      <c r="H37" s="3">
        <v>43100</v>
      </c>
      <c r="I37" s="1" t="s">
        <v>71</v>
      </c>
      <c r="J37">
        <v>2711</v>
      </c>
      <c r="K37">
        <v>1231235577</v>
      </c>
      <c r="L37" s="1" t="s">
        <v>72</v>
      </c>
      <c r="M37" s="1" t="s">
        <v>73</v>
      </c>
      <c r="N37" s="1" t="s">
        <v>74</v>
      </c>
      <c r="O37" s="1" t="s">
        <v>74</v>
      </c>
      <c r="P37" s="1" t="s">
        <v>74</v>
      </c>
      <c r="Q37" s="1" t="s">
        <v>74</v>
      </c>
      <c r="R37" s="1" t="s">
        <v>74</v>
      </c>
      <c r="S37" s="1" t="s">
        <v>74</v>
      </c>
      <c r="T37" s="1" t="s">
        <v>74</v>
      </c>
      <c r="U37" s="1" t="s">
        <v>75</v>
      </c>
      <c r="V37" s="1" t="s">
        <v>100</v>
      </c>
      <c r="W37" s="1" t="s">
        <v>125</v>
      </c>
      <c r="X37" s="1" t="s">
        <v>127</v>
      </c>
      <c r="Y37">
        <v>7</v>
      </c>
      <c r="Z37" s="1" t="s">
        <v>133</v>
      </c>
      <c r="AA37">
        <v>755</v>
      </c>
      <c r="AB37" s="1" t="s">
        <v>125</v>
      </c>
      <c r="AC37" s="1" t="s">
        <v>125</v>
      </c>
      <c r="AD37">
        <v>0</v>
      </c>
      <c r="AE37">
        <v>0</v>
      </c>
      <c r="AF37">
        <v>1267.47</v>
      </c>
      <c r="AG37">
        <v>0</v>
      </c>
      <c r="AH37">
        <v>1844.95</v>
      </c>
      <c r="AI37">
        <v>651.39</v>
      </c>
      <c r="AJ37">
        <v>1193.56</v>
      </c>
      <c r="AK37">
        <v>0</v>
      </c>
      <c r="AL37" s="1"/>
      <c r="AM37" s="1"/>
      <c r="AO37" s="1"/>
      <c r="AP37" s="1"/>
      <c r="AQ37" s="1"/>
      <c r="AR37" s="1"/>
      <c r="AS37" s="3"/>
      <c r="AT37" s="3"/>
      <c r="AU37" s="3"/>
      <c r="AV37" s="1"/>
      <c r="AW37" s="1"/>
      <c r="AY37">
        <v>12</v>
      </c>
      <c r="AZ37">
        <v>317158.12</v>
      </c>
      <c r="BA37" s="1"/>
      <c r="BC37" s="1"/>
      <c r="BD37" s="1"/>
      <c r="BG37" s="1"/>
      <c r="BH37" s="1"/>
      <c r="BI37" s="1"/>
      <c r="BL37" s="1"/>
      <c r="BM37" s="1"/>
      <c r="BN37">
        <v>28</v>
      </c>
      <c r="BO37">
        <v>317158.12</v>
      </c>
      <c r="BP37">
        <v>317158.12</v>
      </c>
    </row>
    <row r="38" spans="1:68" x14ac:dyDescent="0.35">
      <c r="A38" s="1" t="s">
        <v>68</v>
      </c>
      <c r="B38" s="1" t="s">
        <v>69</v>
      </c>
      <c r="C38" s="1" t="s">
        <v>70</v>
      </c>
      <c r="D38">
        <v>1</v>
      </c>
      <c r="E38">
        <v>1</v>
      </c>
      <c r="F38" s="2">
        <v>42917.682604166665</v>
      </c>
      <c r="G38" s="3">
        <v>43070</v>
      </c>
      <c r="H38" s="3">
        <v>43100</v>
      </c>
      <c r="I38" s="1" t="s">
        <v>71</v>
      </c>
      <c r="J38">
        <v>2711</v>
      </c>
      <c r="K38">
        <v>1231235577</v>
      </c>
      <c r="L38" s="1" t="s">
        <v>72</v>
      </c>
      <c r="M38" s="1" t="s">
        <v>73</v>
      </c>
      <c r="N38" s="1" t="s">
        <v>74</v>
      </c>
      <c r="O38" s="1" t="s">
        <v>74</v>
      </c>
      <c r="P38" s="1" t="s">
        <v>74</v>
      </c>
      <c r="Q38" s="1" t="s">
        <v>74</v>
      </c>
      <c r="R38" s="1" t="s">
        <v>74</v>
      </c>
      <c r="S38" s="1" t="s">
        <v>74</v>
      </c>
      <c r="T38" s="1" t="s">
        <v>74</v>
      </c>
      <c r="U38" s="1"/>
      <c r="V38" s="1"/>
      <c r="W38" s="1"/>
      <c r="X38" s="1"/>
      <c r="Z38" s="1"/>
      <c r="AB38" s="1"/>
      <c r="AC38" s="1"/>
      <c r="AL38" s="1"/>
      <c r="AM38" s="1" t="s">
        <v>75</v>
      </c>
      <c r="AN38">
        <v>1</v>
      </c>
      <c r="AO38" s="1" t="s">
        <v>259</v>
      </c>
      <c r="AP38" s="1" t="s">
        <v>267</v>
      </c>
      <c r="AQ38" s="1" t="s">
        <v>271</v>
      </c>
      <c r="AR38" s="1" t="s">
        <v>125</v>
      </c>
      <c r="AS38" s="3">
        <v>43100</v>
      </c>
      <c r="AT38" s="3">
        <v>43100</v>
      </c>
      <c r="AU38" s="3">
        <v>43100</v>
      </c>
      <c r="AV38" s="1" t="s">
        <v>171</v>
      </c>
      <c r="AW38" s="1" t="s">
        <v>267</v>
      </c>
      <c r="AX38">
        <v>197.62</v>
      </c>
      <c r="AY38">
        <v>12</v>
      </c>
      <c r="AZ38">
        <v>317158.12</v>
      </c>
      <c r="BA38" s="1"/>
      <c r="BC38" s="1"/>
      <c r="BD38" s="1"/>
      <c r="BG38" s="1"/>
      <c r="BH38" s="1"/>
      <c r="BI38" s="1"/>
      <c r="BL38" s="1"/>
      <c r="BM38" s="1"/>
      <c r="BN38">
        <v>28</v>
      </c>
      <c r="BO38">
        <v>317158.12</v>
      </c>
      <c r="BP38">
        <v>317158.12</v>
      </c>
    </row>
    <row r="39" spans="1:68" x14ac:dyDescent="0.35">
      <c r="A39" s="1" t="s">
        <v>68</v>
      </c>
      <c r="B39" s="1" t="s">
        <v>69</v>
      </c>
      <c r="C39" s="1" t="s">
        <v>70</v>
      </c>
      <c r="D39">
        <v>1</v>
      </c>
      <c r="E39">
        <v>1</v>
      </c>
      <c r="F39" s="2">
        <v>42917.682604166665</v>
      </c>
      <c r="G39" s="3">
        <v>43070</v>
      </c>
      <c r="H39" s="3">
        <v>43100</v>
      </c>
      <c r="I39" s="1" t="s">
        <v>71</v>
      </c>
      <c r="J39">
        <v>2711</v>
      </c>
      <c r="K39">
        <v>1231235577</v>
      </c>
      <c r="L39" s="1" t="s">
        <v>72</v>
      </c>
      <c r="M39" s="1" t="s">
        <v>73</v>
      </c>
      <c r="N39" s="1" t="s">
        <v>74</v>
      </c>
      <c r="O39" s="1" t="s">
        <v>74</v>
      </c>
      <c r="P39" s="1" t="s">
        <v>74</v>
      </c>
      <c r="Q39" s="1" t="s">
        <v>74</v>
      </c>
      <c r="R39" s="1" t="s">
        <v>74</v>
      </c>
      <c r="S39" s="1" t="s">
        <v>74</v>
      </c>
      <c r="T39" s="1" t="s">
        <v>74</v>
      </c>
      <c r="U39" s="1"/>
      <c r="V39" s="1"/>
      <c r="W39" s="1"/>
      <c r="X39" s="1"/>
      <c r="Z39" s="1"/>
      <c r="AB39" s="1"/>
      <c r="AC39" s="1"/>
      <c r="AL39" s="1"/>
      <c r="AM39" s="1" t="s">
        <v>75</v>
      </c>
      <c r="AN39">
        <v>2</v>
      </c>
      <c r="AO39" s="1" t="s">
        <v>260</v>
      </c>
      <c r="AP39" s="1" t="s">
        <v>268</v>
      </c>
      <c r="AQ39" s="1" t="s">
        <v>272</v>
      </c>
      <c r="AR39" s="1" t="s">
        <v>125</v>
      </c>
      <c r="AS39" s="3">
        <v>43100</v>
      </c>
      <c r="AT39" s="3">
        <v>43100</v>
      </c>
      <c r="AU39" s="3">
        <v>43100</v>
      </c>
      <c r="AV39" s="1" t="s">
        <v>171</v>
      </c>
      <c r="AW39" s="1" t="s">
        <v>268</v>
      </c>
      <c r="AX39">
        <v>536.96</v>
      </c>
      <c r="AY39">
        <v>12</v>
      </c>
      <c r="AZ39">
        <v>317158.12</v>
      </c>
      <c r="BA39" s="1"/>
      <c r="BC39" s="1"/>
      <c r="BD39" s="1"/>
      <c r="BG39" s="1"/>
      <c r="BH39" s="1"/>
      <c r="BI39" s="1"/>
      <c r="BL39" s="1"/>
      <c r="BM39" s="1"/>
      <c r="BN39">
        <v>28</v>
      </c>
      <c r="BO39">
        <v>317158.12</v>
      </c>
      <c r="BP39">
        <v>317158.12</v>
      </c>
    </row>
    <row r="40" spans="1:68" x14ac:dyDescent="0.35">
      <c r="A40" s="1" t="s">
        <v>68</v>
      </c>
      <c r="B40" s="1" t="s">
        <v>69</v>
      </c>
      <c r="C40" s="1" t="s">
        <v>70</v>
      </c>
      <c r="D40">
        <v>1</v>
      </c>
      <c r="E40">
        <v>1</v>
      </c>
      <c r="F40" s="2">
        <v>42917.682604166665</v>
      </c>
      <c r="G40" s="3">
        <v>43070</v>
      </c>
      <c r="H40" s="3">
        <v>43100</v>
      </c>
      <c r="I40" s="1" t="s">
        <v>71</v>
      </c>
      <c r="J40">
        <v>2711</v>
      </c>
      <c r="K40">
        <v>1231235577</v>
      </c>
      <c r="L40" s="1" t="s">
        <v>72</v>
      </c>
      <c r="M40" s="1" t="s">
        <v>73</v>
      </c>
      <c r="N40" s="1" t="s">
        <v>74</v>
      </c>
      <c r="O40" s="1" t="s">
        <v>74</v>
      </c>
      <c r="P40" s="1" t="s">
        <v>74</v>
      </c>
      <c r="Q40" s="1" t="s">
        <v>74</v>
      </c>
      <c r="R40" s="1" t="s">
        <v>74</v>
      </c>
      <c r="S40" s="1" t="s">
        <v>74</v>
      </c>
      <c r="T40" s="1" t="s">
        <v>74</v>
      </c>
      <c r="U40" s="1"/>
      <c r="V40" s="1"/>
      <c r="W40" s="1"/>
      <c r="X40" s="1"/>
      <c r="Z40" s="1"/>
      <c r="AB40" s="1"/>
      <c r="AC40" s="1"/>
      <c r="AL40" s="1"/>
      <c r="AM40" s="1" t="s">
        <v>75</v>
      </c>
      <c r="AN40">
        <v>3</v>
      </c>
      <c r="AO40" s="1" t="s">
        <v>261</v>
      </c>
      <c r="AP40" s="1" t="s">
        <v>268</v>
      </c>
      <c r="AQ40" s="1" t="s">
        <v>273</v>
      </c>
      <c r="AR40" s="1" t="s">
        <v>125</v>
      </c>
      <c r="AS40" s="3">
        <v>43100</v>
      </c>
      <c r="AT40" s="3">
        <v>43100</v>
      </c>
      <c r="AU40" s="3">
        <v>43100</v>
      </c>
      <c r="AV40" s="1" t="s">
        <v>171</v>
      </c>
      <c r="AW40" s="1" t="s">
        <v>268</v>
      </c>
      <c r="AX40">
        <v>142.56</v>
      </c>
      <c r="AY40">
        <v>12</v>
      </c>
      <c r="AZ40">
        <v>317158.12</v>
      </c>
      <c r="BA40" s="1"/>
      <c r="BC40" s="1"/>
      <c r="BD40" s="1"/>
      <c r="BG40" s="1"/>
      <c r="BH40" s="1"/>
      <c r="BI40" s="1"/>
      <c r="BL40" s="1"/>
      <c r="BM40" s="1"/>
      <c r="BN40">
        <v>28</v>
      </c>
      <c r="BO40">
        <v>317158.12</v>
      </c>
      <c r="BP40">
        <v>317158.12</v>
      </c>
    </row>
    <row r="41" spans="1:68" x14ac:dyDescent="0.35">
      <c r="A41" s="1" t="s">
        <v>68</v>
      </c>
      <c r="B41" s="1" t="s">
        <v>69</v>
      </c>
      <c r="C41" s="1" t="s">
        <v>70</v>
      </c>
      <c r="D41">
        <v>1</v>
      </c>
      <c r="E41">
        <v>1</v>
      </c>
      <c r="F41" s="2">
        <v>42917.682604166665</v>
      </c>
      <c r="G41" s="3">
        <v>43070</v>
      </c>
      <c r="H41" s="3">
        <v>43100</v>
      </c>
      <c r="I41" s="1" t="s">
        <v>71</v>
      </c>
      <c r="J41">
        <v>2711</v>
      </c>
      <c r="K41">
        <v>1231235577</v>
      </c>
      <c r="L41" s="1" t="s">
        <v>72</v>
      </c>
      <c r="M41" s="1" t="s">
        <v>73</v>
      </c>
      <c r="N41" s="1" t="s">
        <v>74</v>
      </c>
      <c r="O41" s="1" t="s">
        <v>74</v>
      </c>
      <c r="P41" s="1" t="s">
        <v>74</v>
      </c>
      <c r="Q41" s="1" t="s">
        <v>74</v>
      </c>
      <c r="R41" s="1" t="s">
        <v>74</v>
      </c>
      <c r="S41" s="1" t="s">
        <v>74</v>
      </c>
      <c r="T41" s="1" t="s">
        <v>74</v>
      </c>
      <c r="U41" s="1"/>
      <c r="V41" s="1"/>
      <c r="W41" s="1"/>
      <c r="X41" s="1"/>
      <c r="Z41" s="1"/>
      <c r="AB41" s="1"/>
      <c r="AC41" s="1"/>
      <c r="AL41" s="1"/>
      <c r="AM41" s="1" t="s">
        <v>75</v>
      </c>
      <c r="AN41">
        <v>4</v>
      </c>
      <c r="AO41" s="1" t="s">
        <v>262</v>
      </c>
      <c r="AP41" s="1" t="s">
        <v>269</v>
      </c>
      <c r="AQ41" s="1" t="s">
        <v>274</v>
      </c>
      <c r="AR41" s="1" t="s">
        <v>125</v>
      </c>
      <c r="AS41" s="3">
        <v>43100</v>
      </c>
      <c r="AT41" s="3">
        <v>43100</v>
      </c>
      <c r="AU41" s="3">
        <v>43100</v>
      </c>
      <c r="AV41" s="1" t="s">
        <v>171</v>
      </c>
      <c r="AW41" s="1" t="s">
        <v>269</v>
      </c>
      <c r="AX41">
        <v>2.16</v>
      </c>
      <c r="AY41">
        <v>12</v>
      </c>
      <c r="AZ41">
        <v>317158.12</v>
      </c>
      <c r="BA41" s="1"/>
      <c r="BC41" s="1"/>
      <c r="BD41" s="1"/>
      <c r="BG41" s="1"/>
      <c r="BH41" s="1"/>
      <c r="BI41" s="1"/>
      <c r="BL41" s="1"/>
      <c r="BM41" s="1"/>
      <c r="BN41">
        <v>28</v>
      </c>
      <c r="BO41">
        <v>317158.12</v>
      </c>
      <c r="BP41">
        <v>317158.12</v>
      </c>
    </row>
    <row r="42" spans="1:68" x14ac:dyDescent="0.35">
      <c r="A42" s="1" t="s">
        <v>68</v>
      </c>
      <c r="B42" s="1" t="s">
        <v>69</v>
      </c>
      <c r="C42" s="1" t="s">
        <v>70</v>
      </c>
      <c r="D42">
        <v>1</v>
      </c>
      <c r="E42">
        <v>1</v>
      </c>
      <c r="F42" s="2">
        <v>42917.682604166665</v>
      </c>
      <c r="G42" s="3">
        <v>43070</v>
      </c>
      <c r="H42" s="3">
        <v>43100</v>
      </c>
      <c r="I42" s="1" t="s">
        <v>71</v>
      </c>
      <c r="J42">
        <v>2711</v>
      </c>
      <c r="K42">
        <v>1231235577</v>
      </c>
      <c r="L42" s="1" t="s">
        <v>72</v>
      </c>
      <c r="M42" s="1" t="s">
        <v>73</v>
      </c>
      <c r="N42" s="1" t="s">
        <v>74</v>
      </c>
      <c r="O42" s="1" t="s">
        <v>74</v>
      </c>
      <c r="P42" s="1" t="s">
        <v>74</v>
      </c>
      <c r="Q42" s="1" t="s">
        <v>74</v>
      </c>
      <c r="R42" s="1" t="s">
        <v>74</v>
      </c>
      <c r="S42" s="1" t="s">
        <v>74</v>
      </c>
      <c r="T42" s="1" t="s">
        <v>74</v>
      </c>
      <c r="U42" s="1"/>
      <c r="V42" s="1"/>
      <c r="W42" s="1"/>
      <c r="X42" s="1"/>
      <c r="Z42" s="1"/>
      <c r="AB42" s="1"/>
      <c r="AC42" s="1"/>
      <c r="AL42" s="1"/>
      <c r="AM42" s="1" t="s">
        <v>75</v>
      </c>
      <c r="AN42">
        <v>5</v>
      </c>
      <c r="AO42" s="1" t="s">
        <v>263</v>
      </c>
      <c r="AP42" s="1" t="s">
        <v>270</v>
      </c>
      <c r="AQ42" s="1" t="s">
        <v>275</v>
      </c>
      <c r="AR42" s="1" t="s">
        <v>125</v>
      </c>
      <c r="AS42" s="3">
        <v>43100</v>
      </c>
      <c r="AT42" s="3">
        <v>43100</v>
      </c>
      <c r="AU42" s="3">
        <v>43100</v>
      </c>
      <c r="AV42" s="1" t="s">
        <v>171</v>
      </c>
      <c r="AW42" s="1" t="s">
        <v>270</v>
      </c>
      <c r="AX42">
        <v>91.77</v>
      </c>
      <c r="AY42">
        <v>12</v>
      </c>
      <c r="AZ42">
        <v>317158.12</v>
      </c>
      <c r="BA42" s="1"/>
      <c r="BC42" s="1"/>
      <c r="BD42" s="1"/>
      <c r="BG42" s="1"/>
      <c r="BH42" s="1"/>
      <c r="BI42" s="1"/>
      <c r="BL42" s="1"/>
      <c r="BM42" s="1"/>
      <c r="BN42">
        <v>28</v>
      </c>
      <c r="BO42">
        <v>317158.12</v>
      </c>
      <c r="BP42">
        <v>317158.12</v>
      </c>
    </row>
    <row r="43" spans="1:68" x14ac:dyDescent="0.35">
      <c r="A43" s="1" t="s">
        <v>68</v>
      </c>
      <c r="B43" s="1" t="s">
        <v>69</v>
      </c>
      <c r="C43" s="1" t="s">
        <v>70</v>
      </c>
      <c r="D43">
        <v>1</v>
      </c>
      <c r="E43">
        <v>1</v>
      </c>
      <c r="F43" s="2">
        <v>42917.682604166665</v>
      </c>
      <c r="G43" s="3">
        <v>43070</v>
      </c>
      <c r="H43" s="3">
        <v>43100</v>
      </c>
      <c r="I43" s="1" t="s">
        <v>71</v>
      </c>
      <c r="J43">
        <v>2711</v>
      </c>
      <c r="K43">
        <v>1231235577</v>
      </c>
      <c r="L43" s="1" t="s">
        <v>72</v>
      </c>
      <c r="M43" s="1" t="s">
        <v>73</v>
      </c>
      <c r="N43" s="1" t="s">
        <v>74</v>
      </c>
      <c r="O43" s="1" t="s">
        <v>74</v>
      </c>
      <c r="P43" s="1" t="s">
        <v>74</v>
      </c>
      <c r="Q43" s="1" t="s">
        <v>74</v>
      </c>
      <c r="R43" s="1" t="s">
        <v>74</v>
      </c>
      <c r="S43" s="1" t="s">
        <v>74</v>
      </c>
      <c r="T43" s="1" t="s">
        <v>74</v>
      </c>
      <c r="U43" s="1"/>
      <c r="V43" s="1"/>
      <c r="W43" s="1"/>
      <c r="X43" s="1"/>
      <c r="Z43" s="1"/>
      <c r="AB43" s="1"/>
      <c r="AC43" s="1"/>
      <c r="AL43" s="1"/>
      <c r="AM43" s="1" t="s">
        <v>75</v>
      </c>
      <c r="AN43">
        <v>6</v>
      </c>
      <c r="AO43" s="1" t="s">
        <v>264</v>
      </c>
      <c r="AP43" s="1" t="s">
        <v>270</v>
      </c>
      <c r="AQ43" s="1" t="s">
        <v>276</v>
      </c>
      <c r="AR43" s="1" t="s">
        <v>125</v>
      </c>
      <c r="AS43" s="3">
        <v>43100</v>
      </c>
      <c r="AT43" s="3">
        <v>43100</v>
      </c>
      <c r="AU43" s="3">
        <v>43100</v>
      </c>
      <c r="AV43" s="1" t="s">
        <v>171</v>
      </c>
      <c r="AW43" s="1" t="s">
        <v>270</v>
      </c>
      <c r="AX43">
        <v>296.39999999999998</v>
      </c>
      <c r="AY43">
        <v>12</v>
      </c>
      <c r="AZ43">
        <v>317158.12</v>
      </c>
      <c r="BA43" s="1"/>
      <c r="BC43" s="1"/>
      <c r="BD43" s="1"/>
      <c r="BG43" s="1"/>
      <c r="BH43" s="1"/>
      <c r="BI43" s="1"/>
      <c r="BL43" s="1"/>
      <c r="BM43" s="1"/>
      <c r="BN43">
        <v>28</v>
      </c>
      <c r="BO43">
        <v>317158.12</v>
      </c>
      <c r="BP43">
        <v>317158.12</v>
      </c>
    </row>
    <row r="44" spans="1:68" x14ac:dyDescent="0.35">
      <c r="A44" s="1" t="s">
        <v>68</v>
      </c>
      <c r="B44" s="1" t="s">
        <v>69</v>
      </c>
      <c r="C44" s="1" t="s">
        <v>70</v>
      </c>
      <c r="D44">
        <v>1</v>
      </c>
      <c r="E44">
        <v>1</v>
      </c>
      <c r="F44" s="2">
        <v>42917.682604166665</v>
      </c>
      <c r="G44" s="3">
        <v>43070</v>
      </c>
      <c r="H44" s="3">
        <v>43100</v>
      </c>
      <c r="I44" s="1" t="s">
        <v>71</v>
      </c>
      <c r="J44">
        <v>2711</v>
      </c>
      <c r="K44">
        <v>1231235577</v>
      </c>
      <c r="L44" s="1" t="s">
        <v>72</v>
      </c>
      <c r="M44" s="1" t="s">
        <v>73</v>
      </c>
      <c r="N44" s="1" t="s">
        <v>74</v>
      </c>
      <c r="O44" s="1" t="s">
        <v>74</v>
      </c>
      <c r="P44" s="1" t="s">
        <v>74</v>
      </c>
      <c r="Q44" s="1" t="s">
        <v>74</v>
      </c>
      <c r="R44" s="1" t="s">
        <v>74</v>
      </c>
      <c r="S44" s="1" t="s">
        <v>74</v>
      </c>
      <c r="T44" s="1" t="s">
        <v>74</v>
      </c>
      <c r="U44" s="1"/>
      <c r="V44" s="1"/>
      <c r="W44" s="1"/>
      <c r="X44" s="1"/>
      <c r="Z44" s="1"/>
      <c r="AB44" s="1"/>
      <c r="AC44" s="1"/>
      <c r="AL44" s="1"/>
      <c r="AM44" s="1" t="s">
        <v>75</v>
      </c>
      <c r="AN44">
        <v>7</v>
      </c>
      <c r="AO44" s="1" t="s">
        <v>259</v>
      </c>
      <c r="AP44" s="1" t="s">
        <v>267</v>
      </c>
      <c r="AQ44" s="1" t="s">
        <v>271</v>
      </c>
      <c r="AR44" s="1" t="s">
        <v>125</v>
      </c>
      <c r="AS44" s="3">
        <v>43100</v>
      </c>
      <c r="AT44" s="3">
        <v>43100</v>
      </c>
      <c r="AU44" s="3">
        <v>43100</v>
      </c>
      <c r="AV44" s="1" t="s">
        <v>171</v>
      </c>
      <c r="AW44" s="1" t="s">
        <v>277</v>
      </c>
      <c r="AX44">
        <v>178000</v>
      </c>
      <c r="AY44">
        <v>12</v>
      </c>
      <c r="AZ44">
        <v>317158.12</v>
      </c>
      <c r="BA44" s="1"/>
      <c r="BC44" s="1"/>
      <c r="BD44" s="1"/>
      <c r="BG44" s="1"/>
      <c r="BH44" s="1"/>
      <c r="BI44" s="1"/>
      <c r="BL44" s="1"/>
      <c r="BM44" s="1"/>
      <c r="BN44">
        <v>28</v>
      </c>
      <c r="BO44">
        <v>317158.12</v>
      </c>
      <c r="BP44">
        <v>317158.12</v>
      </c>
    </row>
    <row r="45" spans="1:68" x14ac:dyDescent="0.35">
      <c r="A45" s="1" t="s">
        <v>68</v>
      </c>
      <c r="B45" s="1" t="s">
        <v>69</v>
      </c>
      <c r="C45" s="1" t="s">
        <v>70</v>
      </c>
      <c r="D45">
        <v>1</v>
      </c>
      <c r="E45">
        <v>1</v>
      </c>
      <c r="F45" s="2">
        <v>42917.682604166665</v>
      </c>
      <c r="G45" s="3">
        <v>43070</v>
      </c>
      <c r="H45" s="3">
        <v>43100</v>
      </c>
      <c r="I45" s="1" t="s">
        <v>71</v>
      </c>
      <c r="J45">
        <v>2711</v>
      </c>
      <c r="K45">
        <v>1231235577</v>
      </c>
      <c r="L45" s="1" t="s">
        <v>72</v>
      </c>
      <c r="M45" s="1" t="s">
        <v>73</v>
      </c>
      <c r="N45" s="1" t="s">
        <v>74</v>
      </c>
      <c r="O45" s="1" t="s">
        <v>74</v>
      </c>
      <c r="P45" s="1" t="s">
        <v>74</v>
      </c>
      <c r="Q45" s="1" t="s">
        <v>74</v>
      </c>
      <c r="R45" s="1" t="s">
        <v>74</v>
      </c>
      <c r="S45" s="1" t="s">
        <v>74</v>
      </c>
      <c r="T45" s="1" t="s">
        <v>74</v>
      </c>
      <c r="U45" s="1"/>
      <c r="V45" s="1"/>
      <c r="W45" s="1"/>
      <c r="X45" s="1"/>
      <c r="Z45" s="1"/>
      <c r="AB45" s="1"/>
      <c r="AC45" s="1"/>
      <c r="AL45" s="1"/>
      <c r="AM45" s="1" t="s">
        <v>75</v>
      </c>
      <c r="AN45">
        <v>8</v>
      </c>
      <c r="AO45" s="1" t="s">
        <v>259</v>
      </c>
      <c r="AP45" s="1" t="s">
        <v>267</v>
      </c>
      <c r="AQ45" s="1" t="s">
        <v>271</v>
      </c>
      <c r="AR45" s="1" t="s">
        <v>125</v>
      </c>
      <c r="AS45" s="3">
        <v>43100</v>
      </c>
      <c r="AT45" s="3">
        <v>43100</v>
      </c>
      <c r="AU45" s="3">
        <v>43100</v>
      </c>
      <c r="AV45" s="1" t="s">
        <v>171</v>
      </c>
      <c r="AW45" s="1" t="s">
        <v>277</v>
      </c>
      <c r="AX45">
        <v>27890.65</v>
      </c>
      <c r="AY45">
        <v>12</v>
      </c>
      <c r="AZ45">
        <v>317158.12</v>
      </c>
      <c r="BA45" s="1"/>
      <c r="BC45" s="1"/>
      <c r="BD45" s="1"/>
      <c r="BG45" s="1"/>
      <c r="BH45" s="1"/>
      <c r="BI45" s="1"/>
      <c r="BL45" s="1"/>
      <c r="BM45" s="1"/>
      <c r="BN45">
        <v>28</v>
      </c>
      <c r="BO45">
        <v>317158.12</v>
      </c>
      <c r="BP45">
        <v>317158.12</v>
      </c>
    </row>
    <row r="46" spans="1:68" x14ac:dyDescent="0.35">
      <c r="A46" s="1" t="s">
        <v>68</v>
      </c>
      <c r="B46" s="1" t="s">
        <v>69</v>
      </c>
      <c r="C46" s="1" t="s">
        <v>70</v>
      </c>
      <c r="D46">
        <v>1</v>
      </c>
      <c r="E46">
        <v>1</v>
      </c>
      <c r="F46" s="2">
        <v>42917.682604166665</v>
      </c>
      <c r="G46" s="3">
        <v>43070</v>
      </c>
      <c r="H46" s="3">
        <v>43100</v>
      </c>
      <c r="I46" s="1" t="s">
        <v>71</v>
      </c>
      <c r="J46">
        <v>2711</v>
      </c>
      <c r="K46">
        <v>1231235577</v>
      </c>
      <c r="L46" s="1" t="s">
        <v>72</v>
      </c>
      <c r="M46" s="1" t="s">
        <v>73</v>
      </c>
      <c r="N46" s="1" t="s">
        <v>74</v>
      </c>
      <c r="O46" s="1" t="s">
        <v>74</v>
      </c>
      <c r="P46" s="1" t="s">
        <v>74</v>
      </c>
      <c r="Q46" s="1" t="s">
        <v>74</v>
      </c>
      <c r="R46" s="1" t="s">
        <v>74</v>
      </c>
      <c r="S46" s="1" t="s">
        <v>74</v>
      </c>
      <c r="T46" s="1" t="s">
        <v>74</v>
      </c>
      <c r="U46" s="1"/>
      <c r="V46" s="1"/>
      <c r="W46" s="1"/>
      <c r="X46" s="1"/>
      <c r="Z46" s="1"/>
      <c r="AB46" s="1"/>
      <c r="AC46" s="1"/>
      <c r="AL46" s="1"/>
      <c r="AM46" s="1" t="s">
        <v>75</v>
      </c>
      <c r="AN46">
        <v>9</v>
      </c>
      <c r="AO46" s="1" t="s">
        <v>259</v>
      </c>
      <c r="AP46" s="1" t="s">
        <v>267</v>
      </c>
      <c r="AQ46" s="1" t="s">
        <v>271</v>
      </c>
      <c r="AR46" s="1" t="s">
        <v>125</v>
      </c>
      <c r="AS46" s="3">
        <v>43100</v>
      </c>
      <c r="AT46" s="3">
        <v>43100</v>
      </c>
      <c r="AU46" s="3">
        <v>43100</v>
      </c>
      <c r="AV46" s="1" t="s">
        <v>171</v>
      </c>
      <c r="AW46" s="1" t="s">
        <v>278</v>
      </c>
      <c r="AX46">
        <v>3490</v>
      </c>
      <c r="AY46">
        <v>12</v>
      </c>
      <c r="AZ46">
        <v>317158.12</v>
      </c>
      <c r="BA46" s="1"/>
      <c r="BC46" s="1"/>
      <c r="BD46" s="1"/>
      <c r="BG46" s="1"/>
      <c r="BH46" s="1"/>
      <c r="BI46" s="1"/>
      <c r="BL46" s="1"/>
      <c r="BM46" s="1"/>
      <c r="BN46">
        <v>28</v>
      </c>
      <c r="BO46">
        <v>317158.12</v>
      </c>
      <c r="BP46">
        <v>317158.12</v>
      </c>
    </row>
    <row r="47" spans="1:68" x14ac:dyDescent="0.35">
      <c r="A47" s="1" t="s">
        <v>68</v>
      </c>
      <c r="B47" s="1" t="s">
        <v>69</v>
      </c>
      <c r="C47" s="1" t="s">
        <v>70</v>
      </c>
      <c r="D47">
        <v>1</v>
      </c>
      <c r="E47">
        <v>1</v>
      </c>
      <c r="F47" s="2">
        <v>42917.682604166665</v>
      </c>
      <c r="G47" s="3">
        <v>43070</v>
      </c>
      <c r="H47" s="3">
        <v>43100</v>
      </c>
      <c r="I47" s="1" t="s">
        <v>71</v>
      </c>
      <c r="J47">
        <v>2711</v>
      </c>
      <c r="K47">
        <v>1231235577</v>
      </c>
      <c r="L47" s="1" t="s">
        <v>72</v>
      </c>
      <c r="M47" s="1" t="s">
        <v>73</v>
      </c>
      <c r="N47" s="1" t="s">
        <v>74</v>
      </c>
      <c r="O47" s="1" t="s">
        <v>74</v>
      </c>
      <c r="P47" s="1" t="s">
        <v>74</v>
      </c>
      <c r="Q47" s="1" t="s">
        <v>74</v>
      </c>
      <c r="R47" s="1" t="s">
        <v>74</v>
      </c>
      <c r="S47" s="1" t="s">
        <v>74</v>
      </c>
      <c r="T47" s="1" t="s">
        <v>74</v>
      </c>
      <c r="U47" s="1"/>
      <c r="V47" s="1"/>
      <c r="W47" s="1"/>
      <c r="X47" s="1"/>
      <c r="Z47" s="1"/>
      <c r="AB47" s="1"/>
      <c r="AC47" s="1"/>
      <c r="AL47" s="1"/>
      <c r="AM47" s="1" t="s">
        <v>75</v>
      </c>
      <c r="AN47">
        <v>10</v>
      </c>
      <c r="AO47" s="1" t="s">
        <v>265</v>
      </c>
      <c r="AP47" s="1" t="s">
        <v>267</v>
      </c>
      <c r="AQ47" s="1" t="s">
        <v>271</v>
      </c>
      <c r="AR47" s="1" t="s">
        <v>125</v>
      </c>
      <c r="AS47" s="3">
        <v>43100</v>
      </c>
      <c r="AT47" s="3">
        <v>43100</v>
      </c>
      <c r="AU47" s="3">
        <v>43100</v>
      </c>
      <c r="AV47" s="1" t="s">
        <v>171</v>
      </c>
      <c r="AW47" s="1" t="s">
        <v>278</v>
      </c>
      <c r="AX47">
        <v>2160</v>
      </c>
      <c r="AY47">
        <v>12</v>
      </c>
      <c r="AZ47">
        <v>317158.12</v>
      </c>
      <c r="BA47" s="1"/>
      <c r="BC47" s="1"/>
      <c r="BD47" s="1"/>
      <c r="BG47" s="1"/>
      <c r="BH47" s="1"/>
      <c r="BI47" s="1"/>
      <c r="BL47" s="1"/>
      <c r="BM47" s="1"/>
      <c r="BN47">
        <v>28</v>
      </c>
      <c r="BO47">
        <v>317158.12</v>
      </c>
      <c r="BP47">
        <v>317158.12</v>
      </c>
    </row>
    <row r="48" spans="1:68" x14ac:dyDescent="0.35">
      <c r="A48" s="1" t="s">
        <v>68</v>
      </c>
      <c r="B48" s="1" t="s">
        <v>69</v>
      </c>
      <c r="C48" s="1" t="s">
        <v>70</v>
      </c>
      <c r="D48">
        <v>1</v>
      </c>
      <c r="E48">
        <v>1</v>
      </c>
      <c r="F48" s="2">
        <v>42917.682604166665</v>
      </c>
      <c r="G48" s="3">
        <v>43070</v>
      </c>
      <c r="H48" s="3">
        <v>43100</v>
      </c>
      <c r="I48" s="1" t="s">
        <v>71</v>
      </c>
      <c r="J48">
        <v>2711</v>
      </c>
      <c r="K48">
        <v>1231235577</v>
      </c>
      <c r="L48" s="1" t="s">
        <v>72</v>
      </c>
      <c r="M48" s="1" t="s">
        <v>73</v>
      </c>
      <c r="N48" s="1" t="s">
        <v>74</v>
      </c>
      <c r="O48" s="1" t="s">
        <v>74</v>
      </c>
      <c r="P48" s="1" t="s">
        <v>74</v>
      </c>
      <c r="Q48" s="1" t="s">
        <v>74</v>
      </c>
      <c r="R48" s="1" t="s">
        <v>74</v>
      </c>
      <c r="S48" s="1" t="s">
        <v>74</v>
      </c>
      <c r="T48" s="1" t="s">
        <v>74</v>
      </c>
      <c r="U48" s="1"/>
      <c r="V48" s="1"/>
      <c r="W48" s="1"/>
      <c r="X48" s="1"/>
      <c r="Z48" s="1"/>
      <c r="AB48" s="1"/>
      <c r="AC48" s="1"/>
      <c r="AL48" s="1"/>
      <c r="AM48" s="1" t="s">
        <v>75</v>
      </c>
      <c r="AN48">
        <v>11</v>
      </c>
      <c r="AO48" s="1" t="s">
        <v>266</v>
      </c>
      <c r="AP48" s="1" t="s">
        <v>267</v>
      </c>
      <c r="AQ48" s="1" t="s">
        <v>271</v>
      </c>
      <c r="AR48" s="1" t="s">
        <v>125</v>
      </c>
      <c r="AS48" s="3">
        <v>43100</v>
      </c>
      <c r="AT48" s="3">
        <v>43100</v>
      </c>
      <c r="AU48" s="3">
        <v>43100</v>
      </c>
      <c r="AV48" s="1" t="s">
        <v>171</v>
      </c>
      <c r="AW48" s="1" t="s">
        <v>278</v>
      </c>
      <c r="AX48">
        <v>5650</v>
      </c>
      <c r="AY48">
        <v>12</v>
      </c>
      <c r="AZ48">
        <v>317158.12</v>
      </c>
      <c r="BA48" s="1"/>
      <c r="BC48" s="1"/>
      <c r="BD48" s="1"/>
      <c r="BG48" s="1"/>
      <c r="BH48" s="1"/>
      <c r="BI48" s="1"/>
      <c r="BL48" s="1"/>
      <c r="BM48" s="1"/>
      <c r="BN48">
        <v>28</v>
      </c>
      <c r="BO48">
        <v>317158.12</v>
      </c>
      <c r="BP48">
        <v>317158.12</v>
      </c>
    </row>
    <row r="49" spans="1:68" x14ac:dyDescent="0.35">
      <c r="A49" s="1" t="s">
        <v>68</v>
      </c>
      <c r="B49" s="1" t="s">
        <v>69</v>
      </c>
      <c r="C49" s="1" t="s">
        <v>70</v>
      </c>
      <c r="D49">
        <v>1</v>
      </c>
      <c r="E49">
        <v>1</v>
      </c>
      <c r="F49" s="2">
        <v>42917.682604166665</v>
      </c>
      <c r="G49" s="3">
        <v>43070</v>
      </c>
      <c r="H49" s="3">
        <v>43100</v>
      </c>
      <c r="I49" s="1" t="s">
        <v>71</v>
      </c>
      <c r="J49">
        <v>2711</v>
      </c>
      <c r="K49">
        <v>1231235577</v>
      </c>
      <c r="L49" s="1" t="s">
        <v>72</v>
      </c>
      <c r="M49" s="1" t="s">
        <v>73</v>
      </c>
      <c r="N49" s="1" t="s">
        <v>74</v>
      </c>
      <c r="O49" s="1" t="s">
        <v>74</v>
      </c>
      <c r="P49" s="1" t="s">
        <v>74</v>
      </c>
      <c r="Q49" s="1" t="s">
        <v>74</v>
      </c>
      <c r="R49" s="1" t="s">
        <v>74</v>
      </c>
      <c r="S49" s="1" t="s">
        <v>74</v>
      </c>
      <c r="T49" s="1" t="s">
        <v>74</v>
      </c>
      <c r="U49" s="1"/>
      <c r="V49" s="1"/>
      <c r="W49" s="1"/>
      <c r="X49" s="1"/>
      <c r="Z49" s="1"/>
      <c r="AB49" s="1"/>
      <c r="AC49" s="1"/>
      <c r="AL49" s="1"/>
      <c r="AM49" s="1" t="s">
        <v>75</v>
      </c>
      <c r="AN49">
        <v>12</v>
      </c>
      <c r="AO49" s="1" t="s">
        <v>259</v>
      </c>
      <c r="AP49" s="1" t="s">
        <v>267</v>
      </c>
      <c r="AQ49" s="1" t="s">
        <v>271</v>
      </c>
      <c r="AR49" s="1" t="s">
        <v>125</v>
      </c>
      <c r="AS49" s="3">
        <v>43100</v>
      </c>
      <c r="AT49" s="3">
        <v>43100</v>
      </c>
      <c r="AU49" s="3">
        <v>43100</v>
      </c>
      <c r="AV49" s="1" t="s">
        <v>171</v>
      </c>
      <c r="AW49" s="1" t="s">
        <v>279</v>
      </c>
      <c r="AX49">
        <v>98700</v>
      </c>
      <c r="AY49">
        <v>12</v>
      </c>
      <c r="AZ49">
        <v>317158.12</v>
      </c>
      <c r="BA49" s="1"/>
      <c r="BC49" s="1"/>
      <c r="BD49" s="1"/>
      <c r="BG49" s="1"/>
      <c r="BH49" s="1"/>
      <c r="BI49" s="1"/>
      <c r="BL49" s="1"/>
      <c r="BM49" s="1"/>
      <c r="BN49">
        <v>28</v>
      </c>
      <c r="BO49">
        <v>317158.12</v>
      </c>
      <c r="BP49">
        <v>317158.12</v>
      </c>
    </row>
    <row r="50" spans="1:68" x14ac:dyDescent="0.35">
      <c r="A50" s="1" t="s">
        <v>68</v>
      </c>
      <c r="B50" s="1" t="s">
        <v>69</v>
      </c>
      <c r="C50" s="1" t="s">
        <v>70</v>
      </c>
      <c r="D50">
        <v>1</v>
      </c>
      <c r="E50">
        <v>1</v>
      </c>
      <c r="F50" s="2">
        <v>42917.682604166665</v>
      </c>
      <c r="G50" s="3">
        <v>43070</v>
      </c>
      <c r="H50" s="3">
        <v>43100</v>
      </c>
      <c r="I50" s="1" t="s">
        <v>71</v>
      </c>
      <c r="J50">
        <v>2711</v>
      </c>
      <c r="K50">
        <v>1231235577</v>
      </c>
      <c r="L50" s="1" t="s">
        <v>72</v>
      </c>
      <c r="M50" s="1" t="s">
        <v>73</v>
      </c>
      <c r="N50" s="1" t="s">
        <v>74</v>
      </c>
      <c r="O50" s="1" t="s">
        <v>74</v>
      </c>
      <c r="P50" s="1" t="s">
        <v>74</v>
      </c>
      <c r="Q50" s="1" t="s">
        <v>74</v>
      </c>
      <c r="R50" s="1" t="s">
        <v>74</v>
      </c>
      <c r="S50" s="1" t="s">
        <v>74</v>
      </c>
      <c r="T50" s="1" t="s">
        <v>74</v>
      </c>
      <c r="U50" s="1"/>
      <c r="V50" s="1"/>
      <c r="W50" s="1"/>
      <c r="X50" s="1"/>
      <c r="Z50" s="1"/>
      <c r="AB50" s="1"/>
      <c r="AC50" s="1"/>
      <c r="AL50" s="1"/>
      <c r="AM50" s="1"/>
      <c r="AO50" s="1"/>
      <c r="AP50" s="1"/>
      <c r="AQ50" s="1"/>
      <c r="AR50" s="1"/>
      <c r="AS50" s="3"/>
      <c r="AT50" s="3"/>
      <c r="AU50" s="3"/>
      <c r="AV50" s="1"/>
      <c r="AW50" s="1"/>
      <c r="AY50">
        <v>12</v>
      </c>
      <c r="AZ50">
        <v>317158.12</v>
      </c>
      <c r="BA50" s="1" t="s">
        <v>75</v>
      </c>
      <c r="BB50">
        <v>1</v>
      </c>
      <c r="BC50" s="1" t="s">
        <v>259</v>
      </c>
      <c r="BD50" s="1" t="s">
        <v>100</v>
      </c>
      <c r="BE50">
        <v>197.62</v>
      </c>
      <c r="BG50" s="1"/>
      <c r="BH50" s="1" t="s">
        <v>283</v>
      </c>
      <c r="BI50" s="1" t="s">
        <v>172</v>
      </c>
      <c r="BJ50">
        <v>0</v>
      </c>
      <c r="BL50" s="1"/>
      <c r="BM50" s="1"/>
      <c r="BN50">
        <v>28</v>
      </c>
      <c r="BO50">
        <v>317158.12</v>
      </c>
      <c r="BP50">
        <v>317158.12</v>
      </c>
    </row>
    <row r="51" spans="1:68" x14ac:dyDescent="0.35">
      <c r="A51" s="1" t="s">
        <v>68</v>
      </c>
      <c r="B51" s="1" t="s">
        <v>69</v>
      </c>
      <c r="C51" s="1" t="s">
        <v>70</v>
      </c>
      <c r="D51">
        <v>1</v>
      </c>
      <c r="E51">
        <v>1</v>
      </c>
      <c r="F51" s="2">
        <v>42917.682604166665</v>
      </c>
      <c r="G51" s="3">
        <v>43070</v>
      </c>
      <c r="H51" s="3">
        <v>43100</v>
      </c>
      <c r="I51" s="1" t="s">
        <v>71</v>
      </c>
      <c r="J51">
        <v>2711</v>
      </c>
      <c r="K51">
        <v>1231235577</v>
      </c>
      <c r="L51" s="1" t="s">
        <v>72</v>
      </c>
      <c r="M51" s="1" t="s">
        <v>73</v>
      </c>
      <c r="N51" s="1" t="s">
        <v>74</v>
      </c>
      <c r="O51" s="1" t="s">
        <v>74</v>
      </c>
      <c r="P51" s="1" t="s">
        <v>74</v>
      </c>
      <c r="Q51" s="1" t="s">
        <v>74</v>
      </c>
      <c r="R51" s="1" t="s">
        <v>74</v>
      </c>
      <c r="S51" s="1" t="s">
        <v>74</v>
      </c>
      <c r="T51" s="1" t="s">
        <v>74</v>
      </c>
      <c r="U51" s="1"/>
      <c r="V51" s="1"/>
      <c r="W51" s="1"/>
      <c r="X51" s="1"/>
      <c r="Z51" s="1"/>
      <c r="AB51" s="1"/>
      <c r="AC51" s="1"/>
      <c r="AL51" s="1"/>
      <c r="AM51" s="1"/>
      <c r="AO51" s="1"/>
      <c r="AP51" s="1"/>
      <c r="AQ51" s="1"/>
      <c r="AR51" s="1"/>
      <c r="AS51" s="3"/>
      <c r="AT51" s="3"/>
      <c r="AU51" s="3"/>
      <c r="AV51" s="1"/>
      <c r="AW51" s="1"/>
      <c r="AY51">
        <v>12</v>
      </c>
      <c r="AZ51">
        <v>317158.12</v>
      </c>
      <c r="BA51" s="1" t="s">
        <v>75</v>
      </c>
      <c r="BB51">
        <v>2</v>
      </c>
      <c r="BC51" s="1" t="s">
        <v>259</v>
      </c>
      <c r="BD51" s="1" t="s">
        <v>172</v>
      </c>
      <c r="BE51">
        <v>0</v>
      </c>
      <c r="BG51" s="1"/>
      <c r="BH51" s="1"/>
      <c r="BI51" s="1" t="s">
        <v>86</v>
      </c>
      <c r="BJ51">
        <v>197.62</v>
      </c>
      <c r="BL51" s="1"/>
      <c r="BM51" s="1" t="s">
        <v>283</v>
      </c>
      <c r="BN51">
        <v>28</v>
      </c>
      <c r="BO51">
        <v>317158.12</v>
      </c>
      <c r="BP51">
        <v>317158.12</v>
      </c>
    </row>
    <row r="52" spans="1:68" x14ac:dyDescent="0.35">
      <c r="A52" s="1" t="s">
        <v>68</v>
      </c>
      <c r="B52" s="1" t="s">
        <v>69</v>
      </c>
      <c r="C52" s="1" t="s">
        <v>70</v>
      </c>
      <c r="D52">
        <v>1</v>
      </c>
      <c r="E52">
        <v>1</v>
      </c>
      <c r="F52" s="2">
        <v>42917.682604166665</v>
      </c>
      <c r="G52" s="3">
        <v>43070</v>
      </c>
      <c r="H52" s="3">
        <v>43100</v>
      </c>
      <c r="I52" s="1" t="s">
        <v>71</v>
      </c>
      <c r="J52">
        <v>2711</v>
      </c>
      <c r="K52">
        <v>1231235577</v>
      </c>
      <c r="L52" s="1" t="s">
        <v>72</v>
      </c>
      <c r="M52" s="1" t="s">
        <v>73</v>
      </c>
      <c r="N52" s="1" t="s">
        <v>74</v>
      </c>
      <c r="O52" s="1" t="s">
        <v>74</v>
      </c>
      <c r="P52" s="1" t="s">
        <v>74</v>
      </c>
      <c r="Q52" s="1" t="s">
        <v>74</v>
      </c>
      <c r="R52" s="1" t="s">
        <v>74</v>
      </c>
      <c r="S52" s="1" t="s">
        <v>74</v>
      </c>
      <c r="T52" s="1" t="s">
        <v>74</v>
      </c>
      <c r="U52" s="1"/>
      <c r="V52" s="1"/>
      <c r="W52" s="1"/>
      <c r="X52" s="1"/>
      <c r="Z52" s="1"/>
      <c r="AB52" s="1"/>
      <c r="AC52" s="1"/>
      <c r="AL52" s="1"/>
      <c r="AM52" s="1"/>
      <c r="AO52" s="1"/>
      <c r="AP52" s="1"/>
      <c r="AQ52" s="1"/>
      <c r="AR52" s="1"/>
      <c r="AS52" s="3"/>
      <c r="AT52" s="3"/>
      <c r="AU52" s="3"/>
      <c r="AV52" s="1"/>
      <c r="AW52" s="1"/>
      <c r="AY52">
        <v>12</v>
      </c>
      <c r="AZ52">
        <v>317158.12</v>
      </c>
      <c r="BA52" s="1" t="s">
        <v>75</v>
      </c>
      <c r="BB52">
        <v>3</v>
      </c>
      <c r="BC52" s="1" t="s">
        <v>260</v>
      </c>
      <c r="BD52" s="1" t="s">
        <v>100</v>
      </c>
      <c r="BE52">
        <v>536.96</v>
      </c>
      <c r="BG52" s="1"/>
      <c r="BH52" s="1" t="s">
        <v>284</v>
      </c>
      <c r="BI52" s="1" t="s">
        <v>172</v>
      </c>
      <c r="BJ52">
        <v>0</v>
      </c>
      <c r="BL52" s="1"/>
      <c r="BM52" s="1"/>
      <c r="BN52">
        <v>28</v>
      </c>
      <c r="BO52">
        <v>317158.12</v>
      </c>
      <c r="BP52">
        <v>317158.12</v>
      </c>
    </row>
    <row r="53" spans="1:68" x14ac:dyDescent="0.35">
      <c r="A53" s="1" t="s">
        <v>68</v>
      </c>
      <c r="B53" s="1" t="s">
        <v>69</v>
      </c>
      <c r="C53" s="1" t="s">
        <v>70</v>
      </c>
      <c r="D53">
        <v>1</v>
      </c>
      <c r="E53">
        <v>1</v>
      </c>
      <c r="F53" s="2">
        <v>42917.682604166665</v>
      </c>
      <c r="G53" s="3">
        <v>43070</v>
      </c>
      <c r="H53" s="3">
        <v>43100</v>
      </c>
      <c r="I53" s="1" t="s">
        <v>71</v>
      </c>
      <c r="J53">
        <v>2711</v>
      </c>
      <c r="K53">
        <v>1231235577</v>
      </c>
      <c r="L53" s="1" t="s">
        <v>72</v>
      </c>
      <c r="M53" s="1" t="s">
        <v>73</v>
      </c>
      <c r="N53" s="1" t="s">
        <v>74</v>
      </c>
      <c r="O53" s="1" t="s">
        <v>74</v>
      </c>
      <c r="P53" s="1" t="s">
        <v>74</v>
      </c>
      <c r="Q53" s="1" t="s">
        <v>74</v>
      </c>
      <c r="R53" s="1" t="s">
        <v>74</v>
      </c>
      <c r="S53" s="1" t="s">
        <v>74</v>
      </c>
      <c r="T53" s="1" t="s">
        <v>74</v>
      </c>
      <c r="U53" s="1"/>
      <c r="V53" s="1"/>
      <c r="W53" s="1"/>
      <c r="X53" s="1"/>
      <c r="Z53" s="1"/>
      <c r="AB53" s="1"/>
      <c r="AC53" s="1"/>
      <c r="AL53" s="1"/>
      <c r="AM53" s="1"/>
      <c r="AO53" s="1"/>
      <c r="AP53" s="1"/>
      <c r="AQ53" s="1"/>
      <c r="AR53" s="1"/>
      <c r="AS53" s="3"/>
      <c r="AT53" s="3"/>
      <c r="AU53" s="3"/>
      <c r="AV53" s="1"/>
      <c r="AW53" s="1"/>
      <c r="AY53">
        <v>12</v>
      </c>
      <c r="AZ53">
        <v>317158.12</v>
      </c>
      <c r="BA53" s="1" t="s">
        <v>75</v>
      </c>
      <c r="BB53">
        <v>4</v>
      </c>
      <c r="BC53" s="1" t="s">
        <v>260</v>
      </c>
      <c r="BD53" s="1" t="s">
        <v>172</v>
      </c>
      <c r="BE53">
        <v>0</v>
      </c>
      <c r="BG53" s="1"/>
      <c r="BH53" s="1"/>
      <c r="BI53" s="1" t="s">
        <v>77</v>
      </c>
      <c r="BJ53">
        <v>536.96</v>
      </c>
      <c r="BL53" s="1"/>
      <c r="BM53" s="1" t="s">
        <v>284</v>
      </c>
      <c r="BN53">
        <v>28</v>
      </c>
      <c r="BO53">
        <v>317158.12</v>
      </c>
      <c r="BP53">
        <v>317158.12</v>
      </c>
    </row>
    <row r="54" spans="1:68" x14ac:dyDescent="0.35">
      <c r="A54" s="1" t="s">
        <v>68</v>
      </c>
      <c r="B54" s="1" t="s">
        <v>69</v>
      </c>
      <c r="C54" s="1" t="s">
        <v>70</v>
      </c>
      <c r="D54">
        <v>1</v>
      </c>
      <c r="E54">
        <v>1</v>
      </c>
      <c r="F54" s="2">
        <v>42917.682604166665</v>
      </c>
      <c r="G54" s="3">
        <v>43070</v>
      </c>
      <c r="H54" s="3">
        <v>43100</v>
      </c>
      <c r="I54" s="1" t="s">
        <v>71</v>
      </c>
      <c r="J54">
        <v>2711</v>
      </c>
      <c r="K54">
        <v>1231235577</v>
      </c>
      <c r="L54" s="1" t="s">
        <v>72</v>
      </c>
      <c r="M54" s="1" t="s">
        <v>73</v>
      </c>
      <c r="N54" s="1" t="s">
        <v>74</v>
      </c>
      <c r="O54" s="1" t="s">
        <v>74</v>
      </c>
      <c r="P54" s="1" t="s">
        <v>74</v>
      </c>
      <c r="Q54" s="1" t="s">
        <v>74</v>
      </c>
      <c r="R54" s="1" t="s">
        <v>74</v>
      </c>
      <c r="S54" s="1" t="s">
        <v>74</v>
      </c>
      <c r="T54" s="1" t="s">
        <v>74</v>
      </c>
      <c r="U54" s="1"/>
      <c r="V54" s="1"/>
      <c r="W54" s="1"/>
      <c r="X54" s="1"/>
      <c r="Z54" s="1"/>
      <c r="AB54" s="1"/>
      <c r="AC54" s="1"/>
      <c r="AL54" s="1"/>
      <c r="AM54" s="1"/>
      <c r="AO54" s="1"/>
      <c r="AP54" s="1"/>
      <c r="AQ54" s="1"/>
      <c r="AR54" s="1"/>
      <c r="AS54" s="3"/>
      <c r="AT54" s="3"/>
      <c r="AU54" s="3"/>
      <c r="AV54" s="1"/>
      <c r="AW54" s="1"/>
      <c r="AY54">
        <v>12</v>
      </c>
      <c r="AZ54">
        <v>317158.12</v>
      </c>
      <c r="BA54" s="1" t="s">
        <v>75</v>
      </c>
      <c r="BB54">
        <v>5</v>
      </c>
      <c r="BC54" s="1" t="s">
        <v>261</v>
      </c>
      <c r="BD54" s="1" t="s">
        <v>100</v>
      </c>
      <c r="BE54">
        <v>142.56</v>
      </c>
      <c r="BG54" s="1"/>
      <c r="BH54" s="1" t="s">
        <v>284</v>
      </c>
      <c r="BI54" s="1" t="s">
        <v>172</v>
      </c>
      <c r="BJ54">
        <v>0</v>
      </c>
      <c r="BL54" s="1"/>
      <c r="BM54" s="1"/>
      <c r="BN54">
        <v>28</v>
      </c>
      <c r="BO54">
        <v>317158.12</v>
      </c>
      <c r="BP54">
        <v>317158.12</v>
      </c>
    </row>
    <row r="55" spans="1:68" x14ac:dyDescent="0.35">
      <c r="A55" s="1" t="s">
        <v>68</v>
      </c>
      <c r="B55" s="1" t="s">
        <v>69</v>
      </c>
      <c r="C55" s="1" t="s">
        <v>70</v>
      </c>
      <c r="D55">
        <v>1</v>
      </c>
      <c r="E55">
        <v>1</v>
      </c>
      <c r="F55" s="2">
        <v>42917.682604166665</v>
      </c>
      <c r="G55" s="3">
        <v>43070</v>
      </c>
      <c r="H55" s="3">
        <v>43100</v>
      </c>
      <c r="I55" s="1" t="s">
        <v>71</v>
      </c>
      <c r="J55">
        <v>2711</v>
      </c>
      <c r="K55">
        <v>1231235577</v>
      </c>
      <c r="L55" s="1" t="s">
        <v>72</v>
      </c>
      <c r="M55" s="1" t="s">
        <v>73</v>
      </c>
      <c r="N55" s="1" t="s">
        <v>74</v>
      </c>
      <c r="O55" s="1" t="s">
        <v>74</v>
      </c>
      <c r="P55" s="1" t="s">
        <v>74</v>
      </c>
      <c r="Q55" s="1" t="s">
        <v>74</v>
      </c>
      <c r="R55" s="1" t="s">
        <v>74</v>
      </c>
      <c r="S55" s="1" t="s">
        <v>74</v>
      </c>
      <c r="T55" s="1" t="s">
        <v>74</v>
      </c>
      <c r="U55" s="1"/>
      <c r="V55" s="1"/>
      <c r="W55" s="1"/>
      <c r="X55" s="1"/>
      <c r="Z55" s="1"/>
      <c r="AB55" s="1"/>
      <c r="AC55" s="1"/>
      <c r="AL55" s="1"/>
      <c r="AM55" s="1"/>
      <c r="AO55" s="1"/>
      <c r="AP55" s="1"/>
      <c r="AQ55" s="1"/>
      <c r="AR55" s="1"/>
      <c r="AS55" s="3"/>
      <c r="AT55" s="3"/>
      <c r="AU55" s="3"/>
      <c r="AV55" s="1"/>
      <c r="AW55" s="1"/>
      <c r="AY55">
        <v>12</v>
      </c>
      <c r="AZ55">
        <v>317158.12</v>
      </c>
      <c r="BA55" s="1" t="s">
        <v>75</v>
      </c>
      <c r="BB55">
        <v>6</v>
      </c>
      <c r="BC55" s="1" t="s">
        <v>261</v>
      </c>
      <c r="BD55" s="1" t="s">
        <v>172</v>
      </c>
      <c r="BE55">
        <v>0</v>
      </c>
      <c r="BG55" s="1"/>
      <c r="BH55" s="1"/>
      <c r="BI55" s="1" t="s">
        <v>77</v>
      </c>
      <c r="BJ55">
        <v>142.56</v>
      </c>
      <c r="BL55" s="1"/>
      <c r="BM55" s="1" t="s">
        <v>284</v>
      </c>
      <c r="BN55">
        <v>28</v>
      </c>
      <c r="BO55">
        <v>317158.12</v>
      </c>
      <c r="BP55">
        <v>317158.12</v>
      </c>
    </row>
    <row r="56" spans="1:68" x14ac:dyDescent="0.35">
      <c r="A56" s="1" t="s">
        <v>68</v>
      </c>
      <c r="B56" s="1" t="s">
        <v>69</v>
      </c>
      <c r="C56" s="1" t="s">
        <v>70</v>
      </c>
      <c r="D56">
        <v>1</v>
      </c>
      <c r="E56">
        <v>1</v>
      </c>
      <c r="F56" s="2">
        <v>42917.682604166665</v>
      </c>
      <c r="G56" s="3">
        <v>43070</v>
      </c>
      <c r="H56" s="3">
        <v>43100</v>
      </c>
      <c r="I56" s="1" t="s">
        <v>71</v>
      </c>
      <c r="J56">
        <v>2711</v>
      </c>
      <c r="K56">
        <v>1231235577</v>
      </c>
      <c r="L56" s="1" t="s">
        <v>72</v>
      </c>
      <c r="M56" s="1" t="s">
        <v>73</v>
      </c>
      <c r="N56" s="1" t="s">
        <v>74</v>
      </c>
      <c r="O56" s="1" t="s">
        <v>74</v>
      </c>
      <c r="P56" s="1" t="s">
        <v>74</v>
      </c>
      <c r="Q56" s="1" t="s">
        <v>74</v>
      </c>
      <c r="R56" s="1" t="s">
        <v>74</v>
      </c>
      <c r="S56" s="1" t="s">
        <v>74</v>
      </c>
      <c r="T56" s="1" t="s">
        <v>74</v>
      </c>
      <c r="U56" s="1"/>
      <c r="V56" s="1"/>
      <c r="W56" s="1"/>
      <c r="X56" s="1"/>
      <c r="Z56" s="1"/>
      <c r="AB56" s="1"/>
      <c r="AC56" s="1"/>
      <c r="AL56" s="1"/>
      <c r="AM56" s="1"/>
      <c r="AO56" s="1"/>
      <c r="AP56" s="1"/>
      <c r="AQ56" s="1"/>
      <c r="AR56" s="1"/>
      <c r="AS56" s="3"/>
      <c r="AT56" s="3"/>
      <c r="AU56" s="3"/>
      <c r="AV56" s="1"/>
      <c r="AW56" s="1"/>
      <c r="AY56">
        <v>12</v>
      </c>
      <c r="AZ56">
        <v>317158.12</v>
      </c>
      <c r="BA56" s="1" t="s">
        <v>75</v>
      </c>
      <c r="BB56">
        <v>7</v>
      </c>
      <c r="BC56" s="1" t="s">
        <v>262</v>
      </c>
      <c r="BD56" s="1" t="s">
        <v>100</v>
      </c>
      <c r="BE56">
        <v>2.16</v>
      </c>
      <c r="BG56" s="1"/>
      <c r="BH56" s="1" t="s">
        <v>285</v>
      </c>
      <c r="BI56" s="1" t="s">
        <v>172</v>
      </c>
      <c r="BJ56">
        <v>0</v>
      </c>
      <c r="BL56" s="1"/>
      <c r="BM56" s="1"/>
      <c r="BN56">
        <v>28</v>
      </c>
      <c r="BO56">
        <v>317158.12</v>
      </c>
      <c r="BP56">
        <v>317158.12</v>
      </c>
    </row>
    <row r="57" spans="1:68" x14ac:dyDescent="0.35">
      <c r="A57" s="1" t="s">
        <v>68</v>
      </c>
      <c r="B57" s="1" t="s">
        <v>69</v>
      </c>
      <c r="C57" s="1" t="s">
        <v>70</v>
      </c>
      <c r="D57">
        <v>1</v>
      </c>
      <c r="E57">
        <v>1</v>
      </c>
      <c r="F57" s="2">
        <v>42917.682604166665</v>
      </c>
      <c r="G57" s="3">
        <v>43070</v>
      </c>
      <c r="H57" s="3">
        <v>43100</v>
      </c>
      <c r="I57" s="1" t="s">
        <v>71</v>
      </c>
      <c r="J57">
        <v>2711</v>
      </c>
      <c r="K57">
        <v>1231235577</v>
      </c>
      <c r="L57" s="1" t="s">
        <v>72</v>
      </c>
      <c r="M57" s="1" t="s">
        <v>73</v>
      </c>
      <c r="N57" s="1" t="s">
        <v>74</v>
      </c>
      <c r="O57" s="1" t="s">
        <v>74</v>
      </c>
      <c r="P57" s="1" t="s">
        <v>74</v>
      </c>
      <c r="Q57" s="1" t="s">
        <v>74</v>
      </c>
      <c r="R57" s="1" t="s">
        <v>74</v>
      </c>
      <c r="S57" s="1" t="s">
        <v>74</v>
      </c>
      <c r="T57" s="1" t="s">
        <v>74</v>
      </c>
      <c r="U57" s="1"/>
      <c r="V57" s="1"/>
      <c r="W57" s="1"/>
      <c r="X57" s="1"/>
      <c r="Z57" s="1"/>
      <c r="AB57" s="1"/>
      <c r="AC57" s="1"/>
      <c r="AL57" s="1"/>
      <c r="AM57" s="1"/>
      <c r="AO57" s="1"/>
      <c r="AP57" s="1"/>
      <c r="AQ57" s="1"/>
      <c r="AR57" s="1"/>
      <c r="AS57" s="3"/>
      <c r="AT57" s="3"/>
      <c r="AU57" s="3"/>
      <c r="AV57" s="1"/>
      <c r="AW57" s="1"/>
      <c r="AY57">
        <v>12</v>
      </c>
      <c r="AZ57">
        <v>317158.12</v>
      </c>
      <c r="BA57" s="1" t="s">
        <v>75</v>
      </c>
      <c r="BB57">
        <v>8</v>
      </c>
      <c r="BC57" s="1" t="s">
        <v>262</v>
      </c>
      <c r="BD57" s="1" t="s">
        <v>172</v>
      </c>
      <c r="BE57">
        <v>0</v>
      </c>
      <c r="BG57" s="1"/>
      <c r="BH57" s="1"/>
      <c r="BI57" s="1" t="s">
        <v>76</v>
      </c>
      <c r="BJ57">
        <v>2.16</v>
      </c>
      <c r="BL57" s="1"/>
      <c r="BM57" s="1" t="s">
        <v>285</v>
      </c>
      <c r="BN57">
        <v>28</v>
      </c>
      <c r="BO57">
        <v>317158.12</v>
      </c>
      <c r="BP57">
        <v>317158.12</v>
      </c>
    </row>
    <row r="58" spans="1:68" x14ac:dyDescent="0.35">
      <c r="A58" s="1" t="s">
        <v>68</v>
      </c>
      <c r="B58" s="1" t="s">
        <v>69</v>
      </c>
      <c r="C58" s="1" t="s">
        <v>70</v>
      </c>
      <c r="D58">
        <v>1</v>
      </c>
      <c r="E58">
        <v>1</v>
      </c>
      <c r="F58" s="2">
        <v>42917.682604166665</v>
      </c>
      <c r="G58" s="3">
        <v>43070</v>
      </c>
      <c r="H58" s="3">
        <v>43100</v>
      </c>
      <c r="I58" s="1" t="s">
        <v>71</v>
      </c>
      <c r="J58">
        <v>2711</v>
      </c>
      <c r="K58">
        <v>1231235577</v>
      </c>
      <c r="L58" s="1" t="s">
        <v>72</v>
      </c>
      <c r="M58" s="1" t="s">
        <v>73</v>
      </c>
      <c r="N58" s="1" t="s">
        <v>74</v>
      </c>
      <c r="O58" s="1" t="s">
        <v>74</v>
      </c>
      <c r="P58" s="1" t="s">
        <v>74</v>
      </c>
      <c r="Q58" s="1" t="s">
        <v>74</v>
      </c>
      <c r="R58" s="1" t="s">
        <v>74</v>
      </c>
      <c r="S58" s="1" t="s">
        <v>74</v>
      </c>
      <c r="T58" s="1" t="s">
        <v>74</v>
      </c>
      <c r="U58" s="1"/>
      <c r="V58" s="1"/>
      <c r="W58" s="1"/>
      <c r="X58" s="1"/>
      <c r="Z58" s="1"/>
      <c r="AB58" s="1"/>
      <c r="AC58" s="1"/>
      <c r="AL58" s="1"/>
      <c r="AM58" s="1"/>
      <c r="AO58" s="1"/>
      <c r="AP58" s="1"/>
      <c r="AQ58" s="1"/>
      <c r="AR58" s="1"/>
      <c r="AS58" s="3"/>
      <c r="AT58" s="3"/>
      <c r="AU58" s="3"/>
      <c r="AV58" s="1"/>
      <c r="AW58" s="1"/>
      <c r="AY58">
        <v>12</v>
      </c>
      <c r="AZ58">
        <v>317158.12</v>
      </c>
      <c r="BA58" s="1" t="s">
        <v>75</v>
      </c>
      <c r="BB58">
        <v>9</v>
      </c>
      <c r="BC58" s="1" t="s">
        <v>263</v>
      </c>
      <c r="BD58" s="1" t="s">
        <v>100</v>
      </c>
      <c r="BE58">
        <v>91.77</v>
      </c>
      <c r="BG58" s="1"/>
      <c r="BH58" s="1" t="s">
        <v>286</v>
      </c>
      <c r="BI58" s="1" t="s">
        <v>172</v>
      </c>
      <c r="BJ58">
        <v>0</v>
      </c>
      <c r="BL58" s="1"/>
      <c r="BM58" s="1"/>
      <c r="BN58">
        <v>28</v>
      </c>
      <c r="BO58">
        <v>317158.12</v>
      </c>
      <c r="BP58">
        <v>317158.12</v>
      </c>
    </row>
    <row r="59" spans="1:68" x14ac:dyDescent="0.35">
      <c r="A59" s="1" t="s">
        <v>68</v>
      </c>
      <c r="B59" s="1" t="s">
        <v>69</v>
      </c>
      <c r="C59" s="1" t="s">
        <v>70</v>
      </c>
      <c r="D59">
        <v>1</v>
      </c>
      <c r="E59">
        <v>1</v>
      </c>
      <c r="F59" s="2">
        <v>42917.682604166665</v>
      </c>
      <c r="G59" s="3">
        <v>43070</v>
      </c>
      <c r="H59" s="3">
        <v>43100</v>
      </c>
      <c r="I59" s="1" t="s">
        <v>71</v>
      </c>
      <c r="J59">
        <v>2711</v>
      </c>
      <c r="K59">
        <v>1231235577</v>
      </c>
      <c r="L59" s="1" t="s">
        <v>72</v>
      </c>
      <c r="M59" s="1" t="s">
        <v>73</v>
      </c>
      <c r="N59" s="1" t="s">
        <v>74</v>
      </c>
      <c r="O59" s="1" t="s">
        <v>74</v>
      </c>
      <c r="P59" s="1" t="s">
        <v>74</v>
      </c>
      <c r="Q59" s="1" t="s">
        <v>74</v>
      </c>
      <c r="R59" s="1" t="s">
        <v>74</v>
      </c>
      <c r="S59" s="1" t="s">
        <v>74</v>
      </c>
      <c r="T59" s="1" t="s">
        <v>74</v>
      </c>
      <c r="U59" s="1"/>
      <c r="V59" s="1"/>
      <c r="W59" s="1"/>
      <c r="X59" s="1"/>
      <c r="Z59" s="1"/>
      <c r="AB59" s="1"/>
      <c r="AC59" s="1"/>
      <c r="AL59" s="1"/>
      <c r="AM59" s="1"/>
      <c r="AO59" s="1"/>
      <c r="AP59" s="1"/>
      <c r="AQ59" s="1"/>
      <c r="AR59" s="1"/>
      <c r="AS59" s="3"/>
      <c r="AT59" s="3"/>
      <c r="AU59" s="3"/>
      <c r="AV59" s="1"/>
      <c r="AW59" s="1"/>
      <c r="AY59">
        <v>12</v>
      </c>
      <c r="AZ59">
        <v>317158.12</v>
      </c>
      <c r="BA59" s="1" t="s">
        <v>75</v>
      </c>
      <c r="BB59">
        <v>10</v>
      </c>
      <c r="BC59" s="1" t="s">
        <v>263</v>
      </c>
      <c r="BD59" s="1" t="s">
        <v>172</v>
      </c>
      <c r="BE59">
        <v>0</v>
      </c>
      <c r="BG59" s="1"/>
      <c r="BH59" s="1"/>
      <c r="BI59" s="1" t="s">
        <v>78</v>
      </c>
      <c r="BJ59">
        <v>91.77</v>
      </c>
      <c r="BL59" s="1"/>
      <c r="BM59" s="1" t="s">
        <v>286</v>
      </c>
      <c r="BN59">
        <v>28</v>
      </c>
      <c r="BO59">
        <v>317158.12</v>
      </c>
      <c r="BP59">
        <v>317158.12</v>
      </c>
    </row>
    <row r="60" spans="1:68" x14ac:dyDescent="0.35">
      <c r="A60" s="1" t="s">
        <v>68</v>
      </c>
      <c r="B60" s="1" t="s">
        <v>69</v>
      </c>
      <c r="C60" s="1" t="s">
        <v>70</v>
      </c>
      <c r="D60">
        <v>1</v>
      </c>
      <c r="E60">
        <v>1</v>
      </c>
      <c r="F60" s="2">
        <v>42917.682604166665</v>
      </c>
      <c r="G60" s="3">
        <v>43070</v>
      </c>
      <c r="H60" s="3">
        <v>43100</v>
      </c>
      <c r="I60" s="1" t="s">
        <v>71</v>
      </c>
      <c r="J60">
        <v>2711</v>
      </c>
      <c r="K60">
        <v>1231235577</v>
      </c>
      <c r="L60" s="1" t="s">
        <v>72</v>
      </c>
      <c r="M60" s="1" t="s">
        <v>73</v>
      </c>
      <c r="N60" s="1" t="s">
        <v>74</v>
      </c>
      <c r="O60" s="1" t="s">
        <v>74</v>
      </c>
      <c r="P60" s="1" t="s">
        <v>74</v>
      </c>
      <c r="Q60" s="1" t="s">
        <v>74</v>
      </c>
      <c r="R60" s="1" t="s">
        <v>74</v>
      </c>
      <c r="S60" s="1" t="s">
        <v>74</v>
      </c>
      <c r="T60" s="1" t="s">
        <v>74</v>
      </c>
      <c r="U60" s="1"/>
      <c r="V60" s="1"/>
      <c r="W60" s="1"/>
      <c r="X60" s="1"/>
      <c r="Z60" s="1"/>
      <c r="AB60" s="1"/>
      <c r="AC60" s="1"/>
      <c r="AL60" s="1"/>
      <c r="AM60" s="1"/>
      <c r="AO60" s="1"/>
      <c r="AP60" s="1"/>
      <c r="AQ60" s="1"/>
      <c r="AR60" s="1"/>
      <c r="AS60" s="3"/>
      <c r="AT60" s="3"/>
      <c r="AU60" s="3"/>
      <c r="AV60" s="1"/>
      <c r="AW60" s="1"/>
      <c r="AY60">
        <v>12</v>
      </c>
      <c r="AZ60">
        <v>317158.12</v>
      </c>
      <c r="BA60" s="1" t="s">
        <v>75</v>
      </c>
      <c r="BB60">
        <v>11</v>
      </c>
      <c r="BC60" s="1" t="s">
        <v>264</v>
      </c>
      <c r="BD60" s="1" t="s">
        <v>100</v>
      </c>
      <c r="BE60">
        <v>296.39999999999998</v>
      </c>
      <c r="BG60" s="1"/>
      <c r="BH60" s="1" t="s">
        <v>286</v>
      </c>
      <c r="BI60" s="1" t="s">
        <v>172</v>
      </c>
      <c r="BJ60">
        <v>0</v>
      </c>
      <c r="BL60" s="1"/>
      <c r="BM60" s="1"/>
      <c r="BN60">
        <v>28</v>
      </c>
      <c r="BO60">
        <v>317158.12</v>
      </c>
      <c r="BP60">
        <v>317158.12</v>
      </c>
    </row>
    <row r="61" spans="1:68" x14ac:dyDescent="0.35">
      <c r="A61" s="1" t="s">
        <v>68</v>
      </c>
      <c r="B61" s="1" t="s">
        <v>69</v>
      </c>
      <c r="C61" s="1" t="s">
        <v>70</v>
      </c>
      <c r="D61">
        <v>1</v>
      </c>
      <c r="E61">
        <v>1</v>
      </c>
      <c r="F61" s="2">
        <v>42917.682604166665</v>
      </c>
      <c r="G61" s="3">
        <v>43070</v>
      </c>
      <c r="H61" s="3">
        <v>43100</v>
      </c>
      <c r="I61" s="1" t="s">
        <v>71</v>
      </c>
      <c r="J61">
        <v>2711</v>
      </c>
      <c r="K61">
        <v>1231235577</v>
      </c>
      <c r="L61" s="1" t="s">
        <v>72</v>
      </c>
      <c r="M61" s="1" t="s">
        <v>73</v>
      </c>
      <c r="N61" s="1" t="s">
        <v>74</v>
      </c>
      <c r="O61" s="1" t="s">
        <v>74</v>
      </c>
      <c r="P61" s="1" t="s">
        <v>74</v>
      </c>
      <c r="Q61" s="1" t="s">
        <v>74</v>
      </c>
      <c r="R61" s="1" t="s">
        <v>74</v>
      </c>
      <c r="S61" s="1" t="s">
        <v>74</v>
      </c>
      <c r="T61" s="1" t="s">
        <v>74</v>
      </c>
      <c r="U61" s="1"/>
      <c r="V61" s="1"/>
      <c r="W61" s="1"/>
      <c r="X61" s="1"/>
      <c r="Z61" s="1"/>
      <c r="AB61" s="1"/>
      <c r="AC61" s="1"/>
      <c r="AL61" s="1"/>
      <c r="AM61" s="1"/>
      <c r="AO61" s="1"/>
      <c r="AP61" s="1"/>
      <c r="AQ61" s="1"/>
      <c r="AR61" s="1"/>
      <c r="AS61" s="3"/>
      <c r="AT61" s="3"/>
      <c r="AU61" s="3"/>
      <c r="AV61" s="1"/>
      <c r="AW61" s="1"/>
      <c r="AY61">
        <v>12</v>
      </c>
      <c r="AZ61">
        <v>317158.12</v>
      </c>
      <c r="BA61" s="1" t="s">
        <v>75</v>
      </c>
      <c r="BB61">
        <v>12</v>
      </c>
      <c r="BC61" s="1" t="s">
        <v>264</v>
      </c>
      <c r="BD61" s="1" t="s">
        <v>172</v>
      </c>
      <c r="BE61">
        <v>0</v>
      </c>
      <c r="BG61" s="1"/>
      <c r="BH61" s="1"/>
      <c r="BI61" s="1" t="s">
        <v>78</v>
      </c>
      <c r="BJ61">
        <v>296.39999999999998</v>
      </c>
      <c r="BL61" s="1"/>
      <c r="BM61" s="1" t="s">
        <v>286</v>
      </c>
      <c r="BN61">
        <v>28</v>
      </c>
      <c r="BO61">
        <v>317158.12</v>
      </c>
      <c r="BP61">
        <v>317158.12</v>
      </c>
    </row>
    <row r="62" spans="1:68" x14ac:dyDescent="0.35">
      <c r="A62" s="1" t="s">
        <v>68</v>
      </c>
      <c r="B62" s="1" t="s">
        <v>69</v>
      </c>
      <c r="C62" s="1" t="s">
        <v>70</v>
      </c>
      <c r="D62">
        <v>1</v>
      </c>
      <c r="E62">
        <v>1</v>
      </c>
      <c r="F62" s="2">
        <v>42917.682604166665</v>
      </c>
      <c r="G62" s="3">
        <v>43070</v>
      </c>
      <c r="H62" s="3">
        <v>43100</v>
      </c>
      <c r="I62" s="1" t="s">
        <v>71</v>
      </c>
      <c r="J62">
        <v>2711</v>
      </c>
      <c r="K62">
        <v>1231235577</v>
      </c>
      <c r="L62" s="1" t="s">
        <v>72</v>
      </c>
      <c r="M62" s="1" t="s">
        <v>73</v>
      </c>
      <c r="N62" s="1" t="s">
        <v>74</v>
      </c>
      <c r="O62" s="1" t="s">
        <v>74</v>
      </c>
      <c r="P62" s="1" t="s">
        <v>74</v>
      </c>
      <c r="Q62" s="1" t="s">
        <v>74</v>
      </c>
      <c r="R62" s="1" t="s">
        <v>74</v>
      </c>
      <c r="S62" s="1" t="s">
        <v>74</v>
      </c>
      <c r="T62" s="1" t="s">
        <v>74</v>
      </c>
      <c r="U62" s="1"/>
      <c r="V62" s="1"/>
      <c r="W62" s="1"/>
      <c r="X62" s="1"/>
      <c r="Z62" s="1"/>
      <c r="AB62" s="1"/>
      <c r="AC62" s="1"/>
      <c r="AL62" s="1"/>
      <c r="AM62" s="1"/>
      <c r="AO62" s="1"/>
      <c r="AP62" s="1"/>
      <c r="AQ62" s="1"/>
      <c r="AR62" s="1"/>
      <c r="AS62" s="3"/>
      <c r="AT62" s="3"/>
      <c r="AU62" s="3"/>
      <c r="AV62" s="1"/>
      <c r="AW62" s="1"/>
      <c r="AY62">
        <v>12</v>
      </c>
      <c r="AZ62">
        <v>317158.12</v>
      </c>
      <c r="BA62" s="1" t="s">
        <v>75</v>
      </c>
      <c r="BB62">
        <v>13</v>
      </c>
      <c r="BC62" s="1" t="s">
        <v>280</v>
      </c>
      <c r="BD62" s="1" t="s">
        <v>231</v>
      </c>
      <c r="BE62">
        <v>178000</v>
      </c>
      <c r="BG62" s="1"/>
      <c r="BH62" s="1" t="s">
        <v>277</v>
      </c>
      <c r="BI62" s="1" t="s">
        <v>172</v>
      </c>
      <c r="BJ62">
        <v>0</v>
      </c>
      <c r="BL62" s="1"/>
      <c r="BM62" s="1"/>
      <c r="BN62">
        <v>28</v>
      </c>
      <c r="BO62">
        <v>317158.12</v>
      </c>
      <c r="BP62">
        <v>317158.12</v>
      </c>
    </row>
    <row r="63" spans="1:68" x14ac:dyDescent="0.35">
      <c r="A63" s="1" t="s">
        <v>68</v>
      </c>
      <c r="B63" s="1" t="s">
        <v>69</v>
      </c>
      <c r="C63" s="1" t="s">
        <v>70</v>
      </c>
      <c r="D63">
        <v>1</v>
      </c>
      <c r="E63">
        <v>1</v>
      </c>
      <c r="F63" s="2">
        <v>42917.682604166665</v>
      </c>
      <c r="G63" s="3">
        <v>43070</v>
      </c>
      <c r="H63" s="3">
        <v>43100</v>
      </c>
      <c r="I63" s="1" t="s">
        <v>71</v>
      </c>
      <c r="J63">
        <v>2711</v>
      </c>
      <c r="K63">
        <v>1231235577</v>
      </c>
      <c r="L63" s="1" t="s">
        <v>72</v>
      </c>
      <c r="M63" s="1" t="s">
        <v>73</v>
      </c>
      <c r="N63" s="1" t="s">
        <v>74</v>
      </c>
      <c r="O63" s="1" t="s">
        <v>74</v>
      </c>
      <c r="P63" s="1" t="s">
        <v>74</v>
      </c>
      <c r="Q63" s="1" t="s">
        <v>74</v>
      </c>
      <c r="R63" s="1" t="s">
        <v>74</v>
      </c>
      <c r="S63" s="1" t="s">
        <v>74</v>
      </c>
      <c r="T63" s="1" t="s">
        <v>74</v>
      </c>
      <c r="U63" s="1"/>
      <c r="V63" s="1"/>
      <c r="W63" s="1"/>
      <c r="X63" s="1"/>
      <c r="Z63" s="1"/>
      <c r="AB63" s="1"/>
      <c r="AC63" s="1"/>
      <c r="AL63" s="1"/>
      <c r="AM63" s="1"/>
      <c r="AO63" s="1"/>
      <c r="AP63" s="1"/>
      <c r="AQ63" s="1"/>
      <c r="AR63" s="1"/>
      <c r="AS63" s="3"/>
      <c r="AT63" s="3"/>
      <c r="AU63" s="3"/>
      <c r="AV63" s="1"/>
      <c r="AW63" s="1"/>
      <c r="AY63">
        <v>12</v>
      </c>
      <c r="AZ63">
        <v>317158.12</v>
      </c>
      <c r="BA63" s="1" t="s">
        <v>75</v>
      </c>
      <c r="BB63">
        <v>14</v>
      </c>
      <c r="BC63" s="1" t="s">
        <v>280</v>
      </c>
      <c r="BD63" s="1" t="s">
        <v>172</v>
      </c>
      <c r="BE63">
        <v>0</v>
      </c>
      <c r="BG63" s="1"/>
      <c r="BH63" s="1"/>
      <c r="BI63" s="1" t="s">
        <v>237</v>
      </c>
      <c r="BJ63">
        <v>19000</v>
      </c>
      <c r="BL63" s="1"/>
      <c r="BM63" s="1" t="s">
        <v>277</v>
      </c>
      <c r="BN63">
        <v>28</v>
      </c>
      <c r="BO63">
        <v>317158.12</v>
      </c>
      <c r="BP63">
        <v>317158.12</v>
      </c>
    </row>
    <row r="64" spans="1:68" x14ac:dyDescent="0.35">
      <c r="A64" s="1" t="s">
        <v>68</v>
      </c>
      <c r="B64" s="1" t="s">
        <v>69</v>
      </c>
      <c r="C64" s="1" t="s">
        <v>70</v>
      </c>
      <c r="D64">
        <v>1</v>
      </c>
      <c r="E64">
        <v>1</v>
      </c>
      <c r="F64" s="2">
        <v>42917.682604166665</v>
      </c>
      <c r="G64" s="3">
        <v>43070</v>
      </c>
      <c r="H64" s="3">
        <v>43100</v>
      </c>
      <c r="I64" s="1" t="s">
        <v>71</v>
      </c>
      <c r="J64">
        <v>2711</v>
      </c>
      <c r="K64">
        <v>1231235577</v>
      </c>
      <c r="L64" s="1" t="s">
        <v>72</v>
      </c>
      <c r="M64" s="1" t="s">
        <v>73</v>
      </c>
      <c r="N64" s="1" t="s">
        <v>74</v>
      </c>
      <c r="O64" s="1" t="s">
        <v>74</v>
      </c>
      <c r="P64" s="1" t="s">
        <v>74</v>
      </c>
      <c r="Q64" s="1" t="s">
        <v>74</v>
      </c>
      <c r="R64" s="1" t="s">
        <v>74</v>
      </c>
      <c r="S64" s="1" t="s">
        <v>74</v>
      </c>
      <c r="T64" s="1" t="s">
        <v>74</v>
      </c>
      <c r="U64" s="1"/>
      <c r="V64" s="1"/>
      <c r="W64" s="1"/>
      <c r="X64" s="1"/>
      <c r="Z64" s="1"/>
      <c r="AB64" s="1"/>
      <c r="AC64" s="1"/>
      <c r="AL64" s="1"/>
      <c r="AM64" s="1"/>
      <c r="AO64" s="1"/>
      <c r="AP64" s="1"/>
      <c r="AQ64" s="1"/>
      <c r="AR64" s="1"/>
      <c r="AS64" s="3"/>
      <c r="AT64" s="3"/>
      <c r="AU64" s="3"/>
      <c r="AV64" s="1"/>
      <c r="AW64" s="1"/>
      <c r="AY64">
        <v>12</v>
      </c>
      <c r="AZ64">
        <v>317158.12</v>
      </c>
      <c r="BA64" s="1" t="s">
        <v>75</v>
      </c>
      <c r="BB64">
        <v>15</v>
      </c>
      <c r="BC64" s="1" t="s">
        <v>280</v>
      </c>
      <c r="BD64" s="1" t="s">
        <v>172</v>
      </c>
      <c r="BE64">
        <v>0</v>
      </c>
      <c r="BG64" s="1"/>
      <c r="BH64" s="1"/>
      <c r="BI64" s="1" t="s">
        <v>238</v>
      </c>
      <c r="BJ64">
        <v>97000</v>
      </c>
      <c r="BL64" s="1"/>
      <c r="BM64" s="1" t="s">
        <v>277</v>
      </c>
      <c r="BN64">
        <v>28</v>
      </c>
      <c r="BO64">
        <v>317158.12</v>
      </c>
      <c r="BP64">
        <v>317158.12</v>
      </c>
    </row>
    <row r="65" spans="1:68" x14ac:dyDescent="0.35">
      <c r="A65" s="1" t="s">
        <v>68</v>
      </c>
      <c r="B65" s="1" t="s">
        <v>69</v>
      </c>
      <c r="C65" s="1" t="s">
        <v>70</v>
      </c>
      <c r="D65">
        <v>1</v>
      </c>
      <c r="E65">
        <v>1</v>
      </c>
      <c r="F65" s="2">
        <v>42917.682604166665</v>
      </c>
      <c r="G65" s="3">
        <v>43070</v>
      </c>
      <c r="H65" s="3">
        <v>43100</v>
      </c>
      <c r="I65" s="1" t="s">
        <v>71</v>
      </c>
      <c r="J65">
        <v>2711</v>
      </c>
      <c r="K65">
        <v>1231235577</v>
      </c>
      <c r="L65" s="1" t="s">
        <v>72</v>
      </c>
      <c r="M65" s="1" t="s">
        <v>73</v>
      </c>
      <c r="N65" s="1" t="s">
        <v>74</v>
      </c>
      <c r="O65" s="1" t="s">
        <v>74</v>
      </c>
      <c r="P65" s="1" t="s">
        <v>74</v>
      </c>
      <c r="Q65" s="1" t="s">
        <v>74</v>
      </c>
      <c r="R65" s="1" t="s">
        <v>74</v>
      </c>
      <c r="S65" s="1" t="s">
        <v>74</v>
      </c>
      <c r="T65" s="1" t="s">
        <v>74</v>
      </c>
      <c r="U65" s="1"/>
      <c r="V65" s="1"/>
      <c r="W65" s="1"/>
      <c r="X65" s="1"/>
      <c r="Z65" s="1"/>
      <c r="AB65" s="1"/>
      <c r="AC65" s="1"/>
      <c r="AL65" s="1"/>
      <c r="AM65" s="1"/>
      <c r="AO65" s="1"/>
      <c r="AP65" s="1"/>
      <c r="AQ65" s="1"/>
      <c r="AR65" s="1"/>
      <c r="AS65" s="3"/>
      <c r="AT65" s="3"/>
      <c r="AU65" s="3"/>
      <c r="AV65" s="1"/>
      <c r="AW65" s="1"/>
      <c r="AY65">
        <v>12</v>
      </c>
      <c r="AZ65">
        <v>317158.12</v>
      </c>
      <c r="BA65" s="1" t="s">
        <v>75</v>
      </c>
      <c r="BB65">
        <v>16</v>
      </c>
      <c r="BC65" s="1" t="s">
        <v>280</v>
      </c>
      <c r="BD65" s="1" t="s">
        <v>172</v>
      </c>
      <c r="BE65">
        <v>0</v>
      </c>
      <c r="BG65" s="1"/>
      <c r="BH65" s="1"/>
      <c r="BI65" s="1" t="s">
        <v>239</v>
      </c>
      <c r="BJ65">
        <v>62000</v>
      </c>
      <c r="BL65" s="1"/>
      <c r="BM65" s="1" t="s">
        <v>277</v>
      </c>
      <c r="BN65">
        <v>28</v>
      </c>
      <c r="BO65">
        <v>317158.12</v>
      </c>
      <c r="BP65">
        <v>317158.12</v>
      </c>
    </row>
    <row r="66" spans="1:68" x14ac:dyDescent="0.35">
      <c r="A66" s="1" t="s">
        <v>68</v>
      </c>
      <c r="B66" s="1" t="s">
        <v>69</v>
      </c>
      <c r="C66" s="1" t="s">
        <v>70</v>
      </c>
      <c r="D66">
        <v>1</v>
      </c>
      <c r="E66">
        <v>1</v>
      </c>
      <c r="F66" s="2">
        <v>42917.682604166665</v>
      </c>
      <c r="G66" s="3">
        <v>43070</v>
      </c>
      <c r="H66" s="3">
        <v>43100</v>
      </c>
      <c r="I66" s="1" t="s">
        <v>71</v>
      </c>
      <c r="J66">
        <v>2711</v>
      </c>
      <c r="K66">
        <v>1231235577</v>
      </c>
      <c r="L66" s="1" t="s">
        <v>72</v>
      </c>
      <c r="M66" s="1" t="s">
        <v>73</v>
      </c>
      <c r="N66" s="1" t="s">
        <v>74</v>
      </c>
      <c r="O66" s="1" t="s">
        <v>74</v>
      </c>
      <c r="P66" s="1" t="s">
        <v>74</v>
      </c>
      <c r="Q66" s="1" t="s">
        <v>74</v>
      </c>
      <c r="R66" s="1" t="s">
        <v>74</v>
      </c>
      <c r="S66" s="1" t="s">
        <v>74</v>
      </c>
      <c r="T66" s="1" t="s">
        <v>74</v>
      </c>
      <c r="U66" s="1"/>
      <c r="V66" s="1"/>
      <c r="W66" s="1"/>
      <c r="X66" s="1"/>
      <c r="Z66" s="1"/>
      <c r="AB66" s="1"/>
      <c r="AC66" s="1"/>
      <c r="AL66" s="1"/>
      <c r="AM66" s="1"/>
      <c r="AO66" s="1"/>
      <c r="AP66" s="1"/>
      <c r="AQ66" s="1"/>
      <c r="AR66" s="1"/>
      <c r="AS66" s="3"/>
      <c r="AT66" s="3"/>
      <c r="AU66" s="3"/>
      <c r="AV66" s="1"/>
      <c r="AW66" s="1"/>
      <c r="AY66">
        <v>12</v>
      </c>
      <c r="AZ66">
        <v>317158.12</v>
      </c>
      <c r="BA66" s="1" t="s">
        <v>75</v>
      </c>
      <c r="BB66">
        <v>17</v>
      </c>
      <c r="BC66" s="1" t="s">
        <v>280</v>
      </c>
      <c r="BD66" s="1" t="s">
        <v>236</v>
      </c>
      <c r="BE66">
        <v>27890.65</v>
      </c>
      <c r="BG66" s="1"/>
      <c r="BH66" s="1" t="s">
        <v>277</v>
      </c>
      <c r="BI66" s="1" t="s">
        <v>172</v>
      </c>
      <c r="BJ66">
        <v>0</v>
      </c>
      <c r="BL66" s="1"/>
      <c r="BM66" s="1"/>
      <c r="BN66">
        <v>28</v>
      </c>
      <c r="BO66">
        <v>317158.12</v>
      </c>
      <c r="BP66">
        <v>317158.12</v>
      </c>
    </row>
    <row r="67" spans="1:68" x14ac:dyDescent="0.35">
      <c r="A67" s="1" t="s">
        <v>68</v>
      </c>
      <c r="B67" s="1" t="s">
        <v>69</v>
      </c>
      <c r="C67" s="1" t="s">
        <v>70</v>
      </c>
      <c r="D67">
        <v>1</v>
      </c>
      <c r="E67">
        <v>1</v>
      </c>
      <c r="F67" s="2">
        <v>42917.682604166665</v>
      </c>
      <c r="G67" s="3">
        <v>43070</v>
      </c>
      <c r="H67" s="3">
        <v>43100</v>
      </c>
      <c r="I67" s="1" t="s">
        <v>71</v>
      </c>
      <c r="J67">
        <v>2711</v>
      </c>
      <c r="K67">
        <v>1231235577</v>
      </c>
      <c r="L67" s="1" t="s">
        <v>72</v>
      </c>
      <c r="M67" s="1" t="s">
        <v>73</v>
      </c>
      <c r="N67" s="1" t="s">
        <v>74</v>
      </c>
      <c r="O67" s="1" t="s">
        <v>74</v>
      </c>
      <c r="P67" s="1" t="s">
        <v>74</v>
      </c>
      <c r="Q67" s="1" t="s">
        <v>74</v>
      </c>
      <c r="R67" s="1" t="s">
        <v>74</v>
      </c>
      <c r="S67" s="1" t="s">
        <v>74</v>
      </c>
      <c r="T67" s="1" t="s">
        <v>74</v>
      </c>
      <c r="U67" s="1"/>
      <c r="V67" s="1"/>
      <c r="W67" s="1"/>
      <c r="X67" s="1"/>
      <c r="Z67" s="1"/>
      <c r="AB67" s="1"/>
      <c r="AC67" s="1"/>
      <c r="AL67" s="1"/>
      <c r="AM67" s="1"/>
      <c r="AO67" s="1"/>
      <c r="AP67" s="1"/>
      <c r="AQ67" s="1"/>
      <c r="AR67" s="1"/>
      <c r="AS67" s="3"/>
      <c r="AT67" s="3"/>
      <c r="AU67" s="3"/>
      <c r="AV67" s="1"/>
      <c r="AW67" s="1"/>
      <c r="AY67">
        <v>12</v>
      </c>
      <c r="AZ67">
        <v>317158.12</v>
      </c>
      <c r="BA67" s="1" t="s">
        <v>75</v>
      </c>
      <c r="BB67">
        <v>18</v>
      </c>
      <c r="BC67" s="1" t="s">
        <v>280</v>
      </c>
      <c r="BD67" s="1" t="s">
        <v>172</v>
      </c>
      <c r="BE67">
        <v>0</v>
      </c>
      <c r="BG67" s="1"/>
      <c r="BH67" s="1"/>
      <c r="BI67" s="1" t="s">
        <v>231</v>
      </c>
      <c r="BJ67">
        <v>27890.65</v>
      </c>
      <c r="BL67" s="1"/>
      <c r="BM67" s="1" t="s">
        <v>277</v>
      </c>
      <c r="BN67">
        <v>28</v>
      </c>
      <c r="BO67">
        <v>317158.12</v>
      </c>
      <c r="BP67">
        <v>317158.12</v>
      </c>
    </row>
    <row r="68" spans="1:68" x14ac:dyDescent="0.35">
      <c r="A68" s="1" t="s">
        <v>68</v>
      </c>
      <c r="B68" s="1" t="s">
        <v>69</v>
      </c>
      <c r="C68" s="1" t="s">
        <v>70</v>
      </c>
      <c r="D68">
        <v>1</v>
      </c>
      <c r="E68">
        <v>1</v>
      </c>
      <c r="F68" s="2">
        <v>42917.682604166665</v>
      </c>
      <c r="G68" s="3">
        <v>43070</v>
      </c>
      <c r="H68" s="3">
        <v>43100</v>
      </c>
      <c r="I68" s="1" t="s">
        <v>71</v>
      </c>
      <c r="J68">
        <v>2711</v>
      </c>
      <c r="K68">
        <v>1231235577</v>
      </c>
      <c r="L68" s="1" t="s">
        <v>72</v>
      </c>
      <c r="M68" s="1" t="s">
        <v>73</v>
      </c>
      <c r="N68" s="1" t="s">
        <v>74</v>
      </c>
      <c r="O68" s="1" t="s">
        <v>74</v>
      </c>
      <c r="P68" s="1" t="s">
        <v>74</v>
      </c>
      <c r="Q68" s="1" t="s">
        <v>74</v>
      </c>
      <c r="R68" s="1" t="s">
        <v>74</v>
      </c>
      <c r="S68" s="1" t="s">
        <v>74</v>
      </c>
      <c r="T68" s="1" t="s">
        <v>74</v>
      </c>
      <c r="U68" s="1"/>
      <c r="V68" s="1"/>
      <c r="W68" s="1"/>
      <c r="X68" s="1"/>
      <c r="Z68" s="1"/>
      <c r="AB68" s="1"/>
      <c r="AC68" s="1"/>
      <c r="AL68" s="1"/>
      <c r="AM68" s="1"/>
      <c r="AO68" s="1"/>
      <c r="AP68" s="1"/>
      <c r="AQ68" s="1"/>
      <c r="AR68" s="1"/>
      <c r="AS68" s="3"/>
      <c r="AT68" s="3"/>
      <c r="AU68" s="3"/>
      <c r="AV68" s="1"/>
      <c r="AW68" s="1"/>
      <c r="AY68">
        <v>12</v>
      </c>
      <c r="AZ68">
        <v>317158.12</v>
      </c>
      <c r="BA68" s="1" t="s">
        <v>75</v>
      </c>
      <c r="BB68">
        <v>19</v>
      </c>
      <c r="BC68" s="1" t="s">
        <v>280</v>
      </c>
      <c r="BD68" s="1" t="s">
        <v>233</v>
      </c>
      <c r="BE68">
        <v>790</v>
      </c>
      <c r="BG68" s="1"/>
      <c r="BH68" s="1" t="s">
        <v>278</v>
      </c>
      <c r="BI68" s="1" t="s">
        <v>172</v>
      </c>
      <c r="BJ68">
        <v>0</v>
      </c>
      <c r="BL68" s="1"/>
      <c r="BM68" s="1"/>
      <c r="BN68">
        <v>28</v>
      </c>
      <c r="BO68">
        <v>317158.12</v>
      </c>
      <c r="BP68">
        <v>317158.12</v>
      </c>
    </row>
    <row r="69" spans="1:68" x14ac:dyDescent="0.35">
      <c r="A69" s="1" t="s">
        <v>68</v>
      </c>
      <c r="B69" s="1" t="s">
        <v>69</v>
      </c>
      <c r="C69" s="1" t="s">
        <v>70</v>
      </c>
      <c r="D69">
        <v>1</v>
      </c>
      <c r="E69">
        <v>1</v>
      </c>
      <c r="F69" s="2">
        <v>42917.682604166665</v>
      </c>
      <c r="G69" s="3">
        <v>43070</v>
      </c>
      <c r="H69" s="3">
        <v>43100</v>
      </c>
      <c r="I69" s="1" t="s">
        <v>71</v>
      </c>
      <c r="J69">
        <v>2711</v>
      </c>
      <c r="K69">
        <v>1231235577</v>
      </c>
      <c r="L69" s="1" t="s">
        <v>72</v>
      </c>
      <c r="M69" s="1" t="s">
        <v>73</v>
      </c>
      <c r="N69" s="1" t="s">
        <v>74</v>
      </c>
      <c r="O69" s="1" t="s">
        <v>74</v>
      </c>
      <c r="P69" s="1" t="s">
        <v>74</v>
      </c>
      <c r="Q69" s="1" t="s">
        <v>74</v>
      </c>
      <c r="R69" s="1" t="s">
        <v>74</v>
      </c>
      <c r="S69" s="1" t="s">
        <v>74</v>
      </c>
      <c r="T69" s="1" t="s">
        <v>74</v>
      </c>
      <c r="U69" s="1"/>
      <c r="V69" s="1"/>
      <c r="W69" s="1"/>
      <c r="X69" s="1"/>
      <c r="Z69" s="1"/>
      <c r="AB69" s="1"/>
      <c r="AC69" s="1"/>
      <c r="AL69" s="1"/>
      <c r="AM69" s="1"/>
      <c r="AO69" s="1"/>
      <c r="AP69" s="1"/>
      <c r="AQ69" s="1"/>
      <c r="AR69" s="1"/>
      <c r="AS69" s="3"/>
      <c r="AT69" s="3"/>
      <c r="AU69" s="3"/>
      <c r="AV69" s="1"/>
      <c r="AW69" s="1"/>
      <c r="AY69">
        <v>12</v>
      </c>
      <c r="AZ69">
        <v>317158.12</v>
      </c>
      <c r="BA69" s="1" t="s">
        <v>75</v>
      </c>
      <c r="BB69">
        <v>20</v>
      </c>
      <c r="BC69" s="1" t="s">
        <v>280</v>
      </c>
      <c r="BD69" s="1" t="s">
        <v>172</v>
      </c>
      <c r="BE69">
        <v>0</v>
      </c>
      <c r="BG69" s="1"/>
      <c r="BH69" s="1"/>
      <c r="BI69" s="1" t="s">
        <v>229</v>
      </c>
      <c r="BJ69">
        <v>3490</v>
      </c>
      <c r="BL69" s="1"/>
      <c r="BM69" s="1" t="s">
        <v>278</v>
      </c>
      <c r="BN69">
        <v>28</v>
      </c>
      <c r="BO69">
        <v>317158.12</v>
      </c>
      <c r="BP69">
        <v>317158.12</v>
      </c>
    </row>
    <row r="70" spans="1:68" x14ac:dyDescent="0.35">
      <c r="A70" s="1" t="s">
        <v>68</v>
      </c>
      <c r="B70" s="1" t="s">
        <v>69</v>
      </c>
      <c r="C70" s="1" t="s">
        <v>70</v>
      </c>
      <c r="D70">
        <v>1</v>
      </c>
      <c r="E70">
        <v>1</v>
      </c>
      <c r="F70" s="2">
        <v>42917.682604166665</v>
      </c>
      <c r="G70" s="3">
        <v>43070</v>
      </c>
      <c r="H70" s="3">
        <v>43100</v>
      </c>
      <c r="I70" s="1" t="s">
        <v>71</v>
      </c>
      <c r="J70">
        <v>2711</v>
      </c>
      <c r="K70">
        <v>1231235577</v>
      </c>
      <c r="L70" s="1" t="s">
        <v>72</v>
      </c>
      <c r="M70" s="1" t="s">
        <v>73</v>
      </c>
      <c r="N70" s="1" t="s">
        <v>74</v>
      </c>
      <c r="O70" s="1" t="s">
        <v>74</v>
      </c>
      <c r="P70" s="1" t="s">
        <v>74</v>
      </c>
      <c r="Q70" s="1" t="s">
        <v>74</v>
      </c>
      <c r="R70" s="1" t="s">
        <v>74</v>
      </c>
      <c r="S70" s="1" t="s">
        <v>74</v>
      </c>
      <c r="T70" s="1" t="s">
        <v>74</v>
      </c>
      <c r="U70" s="1"/>
      <c r="V70" s="1"/>
      <c r="W70" s="1"/>
      <c r="X70" s="1"/>
      <c r="Z70" s="1"/>
      <c r="AB70" s="1"/>
      <c r="AC70" s="1"/>
      <c r="AL70" s="1"/>
      <c r="AM70" s="1"/>
      <c r="AO70" s="1"/>
      <c r="AP70" s="1"/>
      <c r="AQ70" s="1"/>
      <c r="AR70" s="1"/>
      <c r="AS70" s="3"/>
      <c r="AT70" s="3"/>
      <c r="AU70" s="3"/>
      <c r="AV70" s="1"/>
      <c r="AW70" s="1"/>
      <c r="AY70">
        <v>12</v>
      </c>
      <c r="AZ70">
        <v>317158.12</v>
      </c>
      <c r="BA70" s="1" t="s">
        <v>75</v>
      </c>
      <c r="BB70">
        <v>21</v>
      </c>
      <c r="BC70" s="1" t="s">
        <v>280</v>
      </c>
      <c r="BD70" s="1" t="s">
        <v>232</v>
      </c>
      <c r="BE70">
        <v>2700</v>
      </c>
      <c r="BG70" s="1"/>
      <c r="BH70" s="1" t="s">
        <v>278</v>
      </c>
      <c r="BI70" s="1" t="s">
        <v>172</v>
      </c>
      <c r="BJ70">
        <v>0</v>
      </c>
      <c r="BL70" s="1"/>
      <c r="BM70" s="1"/>
      <c r="BN70">
        <v>28</v>
      </c>
      <c r="BO70">
        <v>317158.12</v>
      </c>
      <c r="BP70">
        <v>317158.12</v>
      </c>
    </row>
    <row r="71" spans="1:68" x14ac:dyDescent="0.35">
      <c r="A71" s="1" t="s">
        <v>68</v>
      </c>
      <c r="B71" s="1" t="s">
        <v>69</v>
      </c>
      <c r="C71" s="1" t="s">
        <v>70</v>
      </c>
      <c r="D71">
        <v>1</v>
      </c>
      <c r="E71">
        <v>1</v>
      </c>
      <c r="F71" s="2">
        <v>42917.682604166665</v>
      </c>
      <c r="G71" s="3">
        <v>43070</v>
      </c>
      <c r="H71" s="3">
        <v>43100</v>
      </c>
      <c r="I71" s="1" t="s">
        <v>71</v>
      </c>
      <c r="J71">
        <v>2711</v>
      </c>
      <c r="K71">
        <v>1231235577</v>
      </c>
      <c r="L71" s="1" t="s">
        <v>72</v>
      </c>
      <c r="M71" s="1" t="s">
        <v>73</v>
      </c>
      <c r="N71" s="1" t="s">
        <v>74</v>
      </c>
      <c r="O71" s="1" t="s">
        <v>74</v>
      </c>
      <c r="P71" s="1" t="s">
        <v>74</v>
      </c>
      <c r="Q71" s="1" t="s">
        <v>74</v>
      </c>
      <c r="R71" s="1" t="s">
        <v>74</v>
      </c>
      <c r="S71" s="1" t="s">
        <v>74</v>
      </c>
      <c r="T71" s="1" t="s">
        <v>74</v>
      </c>
      <c r="U71" s="1"/>
      <c r="V71" s="1"/>
      <c r="W71" s="1"/>
      <c r="X71" s="1"/>
      <c r="Z71" s="1"/>
      <c r="AB71" s="1"/>
      <c r="AC71" s="1"/>
      <c r="AL71" s="1"/>
      <c r="AM71" s="1"/>
      <c r="AO71" s="1"/>
      <c r="AP71" s="1"/>
      <c r="AQ71" s="1"/>
      <c r="AR71" s="1"/>
      <c r="AS71" s="3"/>
      <c r="AT71" s="3"/>
      <c r="AU71" s="3"/>
      <c r="AV71" s="1"/>
      <c r="AW71" s="1"/>
      <c r="AY71">
        <v>12</v>
      </c>
      <c r="AZ71">
        <v>317158.12</v>
      </c>
      <c r="BA71" s="1" t="s">
        <v>75</v>
      </c>
      <c r="BB71">
        <v>22</v>
      </c>
      <c r="BC71" s="1" t="s">
        <v>281</v>
      </c>
      <c r="BD71" s="1" t="s">
        <v>235</v>
      </c>
      <c r="BE71">
        <v>531</v>
      </c>
      <c r="BG71" s="1"/>
      <c r="BH71" s="1" t="s">
        <v>278</v>
      </c>
      <c r="BI71" s="1" t="s">
        <v>172</v>
      </c>
      <c r="BJ71">
        <v>0</v>
      </c>
      <c r="BL71" s="1"/>
      <c r="BM71" s="1"/>
      <c r="BN71">
        <v>28</v>
      </c>
      <c r="BO71">
        <v>317158.12</v>
      </c>
      <c r="BP71">
        <v>317158.12</v>
      </c>
    </row>
    <row r="72" spans="1:68" x14ac:dyDescent="0.35">
      <c r="A72" s="1" t="s">
        <v>68</v>
      </c>
      <c r="B72" s="1" t="s">
        <v>69</v>
      </c>
      <c r="C72" s="1" t="s">
        <v>70</v>
      </c>
      <c r="D72">
        <v>1</v>
      </c>
      <c r="E72">
        <v>1</v>
      </c>
      <c r="F72" s="2">
        <v>42917.682604166665</v>
      </c>
      <c r="G72" s="3">
        <v>43070</v>
      </c>
      <c r="H72" s="3">
        <v>43100</v>
      </c>
      <c r="I72" s="1" t="s">
        <v>71</v>
      </c>
      <c r="J72">
        <v>2711</v>
      </c>
      <c r="K72">
        <v>1231235577</v>
      </c>
      <c r="L72" s="1" t="s">
        <v>72</v>
      </c>
      <c r="M72" s="1" t="s">
        <v>73</v>
      </c>
      <c r="N72" s="1" t="s">
        <v>74</v>
      </c>
      <c r="O72" s="1" t="s">
        <v>74</v>
      </c>
      <c r="P72" s="1" t="s">
        <v>74</v>
      </c>
      <c r="Q72" s="1" t="s">
        <v>74</v>
      </c>
      <c r="R72" s="1" t="s">
        <v>74</v>
      </c>
      <c r="S72" s="1" t="s">
        <v>74</v>
      </c>
      <c r="T72" s="1" t="s">
        <v>74</v>
      </c>
      <c r="U72" s="1"/>
      <c r="V72" s="1"/>
      <c r="W72" s="1"/>
      <c r="X72" s="1"/>
      <c r="Z72" s="1"/>
      <c r="AB72" s="1"/>
      <c r="AC72" s="1"/>
      <c r="AL72" s="1"/>
      <c r="AM72" s="1"/>
      <c r="AO72" s="1"/>
      <c r="AP72" s="1"/>
      <c r="AQ72" s="1"/>
      <c r="AR72" s="1"/>
      <c r="AS72" s="3"/>
      <c r="AT72" s="3"/>
      <c r="AU72" s="3"/>
      <c r="AV72" s="1"/>
      <c r="AW72" s="1"/>
      <c r="AY72">
        <v>12</v>
      </c>
      <c r="AZ72">
        <v>317158.12</v>
      </c>
      <c r="BA72" s="1" t="s">
        <v>75</v>
      </c>
      <c r="BB72">
        <v>23</v>
      </c>
      <c r="BC72" s="1" t="s">
        <v>281</v>
      </c>
      <c r="BD72" s="1" t="s">
        <v>172</v>
      </c>
      <c r="BE72">
        <v>0</v>
      </c>
      <c r="BG72" s="1"/>
      <c r="BH72" s="1"/>
      <c r="BI72" s="1" t="s">
        <v>230</v>
      </c>
      <c r="BJ72">
        <v>2160</v>
      </c>
      <c r="BL72" s="1"/>
      <c r="BM72" s="1" t="s">
        <v>278</v>
      </c>
      <c r="BN72">
        <v>28</v>
      </c>
      <c r="BO72">
        <v>317158.12</v>
      </c>
      <c r="BP72">
        <v>317158.12</v>
      </c>
    </row>
    <row r="73" spans="1:68" x14ac:dyDescent="0.35">
      <c r="A73" s="1" t="s">
        <v>68</v>
      </c>
      <c r="B73" s="1" t="s">
        <v>69</v>
      </c>
      <c r="C73" s="1" t="s">
        <v>70</v>
      </c>
      <c r="D73">
        <v>1</v>
      </c>
      <c r="E73">
        <v>1</v>
      </c>
      <c r="F73" s="2">
        <v>42917.682604166665</v>
      </c>
      <c r="G73" s="3">
        <v>43070</v>
      </c>
      <c r="H73" s="3">
        <v>43100</v>
      </c>
      <c r="I73" s="1" t="s">
        <v>71</v>
      </c>
      <c r="J73">
        <v>2711</v>
      </c>
      <c r="K73">
        <v>1231235577</v>
      </c>
      <c r="L73" s="1" t="s">
        <v>72</v>
      </c>
      <c r="M73" s="1" t="s">
        <v>73</v>
      </c>
      <c r="N73" s="1" t="s">
        <v>74</v>
      </c>
      <c r="O73" s="1" t="s">
        <v>74</v>
      </c>
      <c r="P73" s="1" t="s">
        <v>74</v>
      </c>
      <c r="Q73" s="1" t="s">
        <v>74</v>
      </c>
      <c r="R73" s="1" t="s">
        <v>74</v>
      </c>
      <c r="S73" s="1" t="s">
        <v>74</v>
      </c>
      <c r="T73" s="1" t="s">
        <v>74</v>
      </c>
      <c r="U73" s="1"/>
      <c r="V73" s="1"/>
      <c r="W73" s="1"/>
      <c r="X73" s="1"/>
      <c r="Z73" s="1"/>
      <c r="AB73" s="1"/>
      <c r="AC73" s="1"/>
      <c r="AL73" s="1"/>
      <c r="AM73" s="1"/>
      <c r="AO73" s="1"/>
      <c r="AP73" s="1"/>
      <c r="AQ73" s="1"/>
      <c r="AR73" s="1"/>
      <c r="AS73" s="3"/>
      <c r="AT73" s="3"/>
      <c r="AU73" s="3"/>
      <c r="AV73" s="1"/>
      <c r="AW73" s="1"/>
      <c r="AY73">
        <v>12</v>
      </c>
      <c r="AZ73">
        <v>317158.12</v>
      </c>
      <c r="BA73" s="1" t="s">
        <v>75</v>
      </c>
      <c r="BB73">
        <v>24</v>
      </c>
      <c r="BC73" s="1" t="s">
        <v>281</v>
      </c>
      <c r="BD73" s="1" t="s">
        <v>234</v>
      </c>
      <c r="BE73">
        <v>1629</v>
      </c>
      <c r="BG73" s="1"/>
      <c r="BH73" s="1" t="s">
        <v>278</v>
      </c>
      <c r="BI73" s="1" t="s">
        <v>172</v>
      </c>
      <c r="BJ73">
        <v>0</v>
      </c>
      <c r="BL73" s="1"/>
      <c r="BM73" s="1"/>
      <c r="BN73">
        <v>28</v>
      </c>
      <c r="BO73">
        <v>317158.12</v>
      </c>
      <c r="BP73">
        <v>317158.12</v>
      </c>
    </row>
    <row r="74" spans="1:68" x14ac:dyDescent="0.35">
      <c r="A74" s="1" t="s">
        <v>68</v>
      </c>
      <c r="B74" s="1" t="s">
        <v>69</v>
      </c>
      <c r="C74" s="1" t="s">
        <v>70</v>
      </c>
      <c r="D74">
        <v>1</v>
      </c>
      <c r="E74">
        <v>1</v>
      </c>
      <c r="F74" s="2">
        <v>42917.682604166665</v>
      </c>
      <c r="G74" s="3">
        <v>43070</v>
      </c>
      <c r="H74" s="3">
        <v>43100</v>
      </c>
      <c r="I74" s="1" t="s">
        <v>71</v>
      </c>
      <c r="J74">
        <v>2711</v>
      </c>
      <c r="K74">
        <v>1231235577</v>
      </c>
      <c r="L74" s="1" t="s">
        <v>72</v>
      </c>
      <c r="M74" s="1" t="s">
        <v>73</v>
      </c>
      <c r="N74" s="1" t="s">
        <v>74</v>
      </c>
      <c r="O74" s="1" t="s">
        <v>74</v>
      </c>
      <c r="P74" s="1" t="s">
        <v>74</v>
      </c>
      <c r="Q74" s="1" t="s">
        <v>74</v>
      </c>
      <c r="R74" s="1" t="s">
        <v>74</v>
      </c>
      <c r="S74" s="1" t="s">
        <v>74</v>
      </c>
      <c r="T74" s="1" t="s">
        <v>74</v>
      </c>
      <c r="U74" s="1"/>
      <c r="V74" s="1"/>
      <c r="W74" s="1"/>
      <c r="X74" s="1"/>
      <c r="Z74" s="1"/>
      <c r="AB74" s="1"/>
      <c r="AC74" s="1"/>
      <c r="AL74" s="1"/>
      <c r="AM74" s="1"/>
      <c r="AO74" s="1"/>
      <c r="AP74" s="1"/>
      <c r="AQ74" s="1"/>
      <c r="AR74" s="1"/>
      <c r="AS74" s="3"/>
      <c r="AT74" s="3"/>
      <c r="AU74" s="3"/>
      <c r="AV74" s="1"/>
      <c r="AW74" s="1"/>
      <c r="AY74">
        <v>12</v>
      </c>
      <c r="AZ74">
        <v>317158.12</v>
      </c>
      <c r="BA74" s="1" t="s">
        <v>75</v>
      </c>
      <c r="BB74">
        <v>25</v>
      </c>
      <c r="BC74" s="1" t="s">
        <v>282</v>
      </c>
      <c r="BD74" s="1" t="s">
        <v>96</v>
      </c>
      <c r="BE74">
        <v>5650</v>
      </c>
      <c r="BG74" s="1"/>
      <c r="BH74" s="1" t="s">
        <v>278</v>
      </c>
      <c r="BI74" s="1" t="s">
        <v>172</v>
      </c>
      <c r="BJ74">
        <v>0</v>
      </c>
      <c r="BL74" s="1"/>
      <c r="BM74" s="1"/>
      <c r="BN74">
        <v>28</v>
      </c>
      <c r="BO74">
        <v>317158.12</v>
      </c>
      <c r="BP74">
        <v>317158.12</v>
      </c>
    </row>
    <row r="75" spans="1:68" x14ac:dyDescent="0.35">
      <c r="A75" s="1" t="s">
        <v>68</v>
      </c>
      <c r="B75" s="1" t="s">
        <v>69</v>
      </c>
      <c r="C75" s="1" t="s">
        <v>70</v>
      </c>
      <c r="D75">
        <v>1</v>
      </c>
      <c r="E75">
        <v>1</v>
      </c>
      <c r="F75" s="2">
        <v>42917.682604166665</v>
      </c>
      <c r="G75" s="3">
        <v>43070</v>
      </c>
      <c r="H75" s="3">
        <v>43100</v>
      </c>
      <c r="I75" s="1" t="s">
        <v>71</v>
      </c>
      <c r="J75">
        <v>2711</v>
      </c>
      <c r="K75">
        <v>1231235577</v>
      </c>
      <c r="L75" s="1" t="s">
        <v>72</v>
      </c>
      <c r="M75" s="1" t="s">
        <v>73</v>
      </c>
      <c r="N75" s="1" t="s">
        <v>74</v>
      </c>
      <c r="O75" s="1" t="s">
        <v>74</v>
      </c>
      <c r="P75" s="1" t="s">
        <v>74</v>
      </c>
      <c r="Q75" s="1" t="s">
        <v>74</v>
      </c>
      <c r="R75" s="1" t="s">
        <v>74</v>
      </c>
      <c r="S75" s="1" t="s">
        <v>74</v>
      </c>
      <c r="T75" s="1" t="s">
        <v>74</v>
      </c>
      <c r="U75" s="1"/>
      <c r="V75" s="1"/>
      <c r="W75" s="1"/>
      <c r="X75" s="1"/>
      <c r="Z75" s="1"/>
      <c r="AB75" s="1"/>
      <c r="AC75" s="1"/>
      <c r="AL75" s="1"/>
      <c r="AM75" s="1"/>
      <c r="AO75" s="1"/>
      <c r="AP75" s="1"/>
      <c r="AQ75" s="1"/>
      <c r="AR75" s="1"/>
      <c r="AS75" s="3"/>
      <c r="AT75" s="3"/>
      <c r="AU75" s="3"/>
      <c r="AV75" s="1"/>
      <c r="AW75" s="1"/>
      <c r="AY75">
        <v>12</v>
      </c>
      <c r="AZ75">
        <v>317158.12</v>
      </c>
      <c r="BA75" s="1" t="s">
        <v>75</v>
      </c>
      <c r="BB75">
        <v>26</v>
      </c>
      <c r="BC75" s="1" t="s">
        <v>282</v>
      </c>
      <c r="BD75" s="1" t="s">
        <v>172</v>
      </c>
      <c r="BE75">
        <v>0</v>
      </c>
      <c r="BG75" s="1"/>
      <c r="BH75" s="1"/>
      <c r="BI75" s="1" t="s">
        <v>95</v>
      </c>
      <c r="BJ75">
        <v>5650</v>
      </c>
      <c r="BL75" s="1"/>
      <c r="BM75" s="1" t="s">
        <v>278</v>
      </c>
      <c r="BN75">
        <v>28</v>
      </c>
      <c r="BO75">
        <v>317158.12</v>
      </c>
      <c r="BP75">
        <v>317158.12</v>
      </c>
    </row>
    <row r="76" spans="1:68" x14ac:dyDescent="0.35">
      <c r="A76" s="1" t="s">
        <v>68</v>
      </c>
      <c r="B76" s="1" t="s">
        <v>69</v>
      </c>
      <c r="C76" s="1" t="s">
        <v>70</v>
      </c>
      <c r="D76">
        <v>1</v>
      </c>
      <c r="E76">
        <v>1</v>
      </c>
      <c r="F76" s="2">
        <v>42917.682604166665</v>
      </c>
      <c r="G76" s="3">
        <v>43070</v>
      </c>
      <c r="H76" s="3">
        <v>43100</v>
      </c>
      <c r="I76" s="1" t="s">
        <v>71</v>
      </c>
      <c r="J76">
        <v>2711</v>
      </c>
      <c r="K76">
        <v>1231235577</v>
      </c>
      <c r="L76" s="1" t="s">
        <v>72</v>
      </c>
      <c r="M76" s="1" t="s">
        <v>73</v>
      </c>
      <c r="N76" s="1" t="s">
        <v>74</v>
      </c>
      <c r="O76" s="1" t="s">
        <v>74</v>
      </c>
      <c r="P76" s="1" t="s">
        <v>74</v>
      </c>
      <c r="Q76" s="1" t="s">
        <v>74</v>
      </c>
      <c r="R76" s="1" t="s">
        <v>74</v>
      </c>
      <c r="S76" s="1" t="s">
        <v>74</v>
      </c>
      <c r="T76" s="1" t="s">
        <v>74</v>
      </c>
      <c r="U76" s="1"/>
      <c r="V76" s="1"/>
      <c r="W76" s="1"/>
      <c r="X76" s="1"/>
      <c r="Z76" s="1"/>
      <c r="AB76" s="1"/>
      <c r="AC76" s="1"/>
      <c r="AL76" s="1"/>
      <c r="AM76" s="1"/>
      <c r="AO76" s="1"/>
      <c r="AP76" s="1"/>
      <c r="AQ76" s="1"/>
      <c r="AR76" s="1"/>
      <c r="AS76" s="3"/>
      <c r="AT76" s="3"/>
      <c r="AU76" s="3"/>
      <c r="AV76" s="1"/>
      <c r="AW76" s="1"/>
      <c r="AY76">
        <v>12</v>
      </c>
      <c r="AZ76">
        <v>317158.12</v>
      </c>
      <c r="BA76" s="1" t="s">
        <v>75</v>
      </c>
      <c r="BB76">
        <v>27</v>
      </c>
      <c r="BC76" s="1" t="s">
        <v>280</v>
      </c>
      <c r="BD76" s="1" t="s">
        <v>231</v>
      </c>
      <c r="BE76">
        <v>98700</v>
      </c>
      <c r="BG76" s="1"/>
      <c r="BH76" s="1" t="s">
        <v>279</v>
      </c>
      <c r="BI76" s="1" t="s">
        <v>172</v>
      </c>
      <c r="BJ76">
        <v>0</v>
      </c>
      <c r="BL76" s="1"/>
      <c r="BM76" s="1"/>
      <c r="BN76">
        <v>28</v>
      </c>
      <c r="BO76">
        <v>317158.12</v>
      </c>
      <c r="BP76">
        <v>317158.12</v>
      </c>
    </row>
    <row r="77" spans="1:68" x14ac:dyDescent="0.35">
      <c r="A77" s="1" t="s">
        <v>68</v>
      </c>
      <c r="B77" s="1" t="s">
        <v>69</v>
      </c>
      <c r="C77" s="1" t="s">
        <v>70</v>
      </c>
      <c r="D77">
        <v>1</v>
      </c>
      <c r="E77">
        <v>1</v>
      </c>
      <c r="F77" s="2">
        <v>42917.682604166665</v>
      </c>
      <c r="G77" s="3">
        <v>43070</v>
      </c>
      <c r="H77" s="3">
        <v>43100</v>
      </c>
      <c r="I77" s="1" t="s">
        <v>71</v>
      </c>
      <c r="J77">
        <v>2711</v>
      </c>
      <c r="K77">
        <v>1231235577</v>
      </c>
      <c r="L77" s="1" t="s">
        <v>72</v>
      </c>
      <c r="M77" s="1" t="s">
        <v>73</v>
      </c>
      <c r="N77" s="1" t="s">
        <v>74</v>
      </c>
      <c r="O77" s="1" t="s">
        <v>74</v>
      </c>
      <c r="P77" s="1" t="s">
        <v>74</v>
      </c>
      <c r="Q77" s="1" t="s">
        <v>74</v>
      </c>
      <c r="R77" s="1" t="s">
        <v>74</v>
      </c>
      <c r="S77" s="1" t="s">
        <v>74</v>
      </c>
      <c r="T77" s="1" t="s">
        <v>74</v>
      </c>
      <c r="U77" s="1"/>
      <c r="V77" s="1"/>
      <c r="W77" s="1"/>
      <c r="X77" s="1"/>
      <c r="Z77" s="1"/>
      <c r="AB77" s="1"/>
      <c r="AC77" s="1"/>
      <c r="AL77" s="1"/>
      <c r="AM77" s="1"/>
      <c r="AO77" s="1"/>
      <c r="AP77" s="1"/>
      <c r="AQ77" s="1"/>
      <c r="AR77" s="1"/>
      <c r="AS77" s="3"/>
      <c r="AT77" s="3"/>
      <c r="AU77" s="3"/>
      <c r="AV77" s="1"/>
      <c r="AW77" s="1"/>
      <c r="AY77">
        <v>12</v>
      </c>
      <c r="AZ77">
        <v>317158.12</v>
      </c>
      <c r="BA77" s="1" t="s">
        <v>75</v>
      </c>
      <c r="BB77">
        <v>28</v>
      </c>
      <c r="BC77" s="1" t="s">
        <v>280</v>
      </c>
      <c r="BD77" s="1" t="s">
        <v>172</v>
      </c>
      <c r="BE77">
        <v>0</v>
      </c>
      <c r="BG77" s="1"/>
      <c r="BH77" s="1"/>
      <c r="BI77" s="1" t="s">
        <v>97</v>
      </c>
      <c r="BJ77">
        <v>98700</v>
      </c>
      <c r="BL77" s="1"/>
      <c r="BM77" s="1" t="s">
        <v>279</v>
      </c>
      <c r="BN77">
        <v>28</v>
      </c>
      <c r="BO77">
        <v>317158.12</v>
      </c>
      <c r="BP77">
        <v>317158.12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B7" sqref="B7"/>
    </sheetView>
  </sheetViews>
  <sheetFormatPr defaultRowHeight="14.5" x14ac:dyDescent="0.35"/>
  <cols>
    <col min="1" max="1" width="12.6328125" customWidth="1"/>
    <col min="2" max="2" width="36.90625" customWidth="1"/>
    <col min="3" max="3" width="14.54296875" bestFit="1" customWidth="1"/>
    <col min="4" max="4" width="7.90625" customWidth="1"/>
    <col min="5" max="5" width="68.1796875" bestFit="1" customWidth="1"/>
    <col min="7" max="7" width="52.90625" bestFit="1" customWidth="1"/>
    <col min="8" max="8" width="32.453125" bestFit="1" customWidth="1"/>
    <col min="9" max="9" width="20.6328125" bestFit="1" customWidth="1"/>
  </cols>
  <sheetData>
    <row r="1" spans="1:9" x14ac:dyDescent="0.35">
      <c r="A1" s="4" t="s">
        <v>21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26</v>
      </c>
      <c r="G1" s="4" t="s">
        <v>27</v>
      </c>
      <c r="H1" s="4" t="s">
        <v>28</v>
      </c>
      <c r="I1" s="4" t="s">
        <v>37</v>
      </c>
    </row>
    <row r="2" spans="1:9" x14ac:dyDescent="0.35">
      <c r="A2" t="s">
        <v>76</v>
      </c>
      <c r="B2" t="s">
        <v>101</v>
      </c>
      <c r="C2" t="s">
        <v>126</v>
      </c>
      <c r="D2">
        <v>1</v>
      </c>
      <c r="E2" t="s">
        <v>128</v>
      </c>
      <c r="F2">
        <v>101</v>
      </c>
      <c r="G2" t="s">
        <v>101</v>
      </c>
      <c r="H2" t="s">
        <v>101</v>
      </c>
      <c r="I2" t="s">
        <v>174</v>
      </c>
    </row>
    <row r="3" spans="1:9" x14ac:dyDescent="0.35">
      <c r="A3" t="s">
        <v>77</v>
      </c>
      <c r="B3" t="s">
        <v>102</v>
      </c>
      <c r="C3" t="s">
        <v>126</v>
      </c>
      <c r="D3">
        <v>1</v>
      </c>
      <c r="E3" t="s">
        <v>128</v>
      </c>
      <c r="F3">
        <v>133</v>
      </c>
      <c r="G3" t="s">
        <v>102</v>
      </c>
      <c r="H3" t="s">
        <v>102</v>
      </c>
      <c r="I3" t="s">
        <v>174</v>
      </c>
    </row>
    <row r="4" spans="1:9" x14ac:dyDescent="0.35">
      <c r="A4" t="s">
        <v>78</v>
      </c>
      <c r="B4" t="s">
        <v>103</v>
      </c>
      <c r="C4" t="s">
        <v>126</v>
      </c>
      <c r="D4">
        <v>1</v>
      </c>
      <c r="E4" t="s">
        <v>128</v>
      </c>
      <c r="F4">
        <v>134</v>
      </c>
      <c r="G4" t="s">
        <v>103</v>
      </c>
      <c r="H4" t="s">
        <v>103</v>
      </c>
      <c r="I4" t="s">
        <v>174</v>
      </c>
    </row>
    <row r="5" spans="1:9" x14ac:dyDescent="0.35">
      <c r="A5" t="s">
        <v>79</v>
      </c>
      <c r="B5" t="s">
        <v>104</v>
      </c>
      <c r="C5" t="s">
        <v>126</v>
      </c>
      <c r="D5">
        <v>1</v>
      </c>
      <c r="E5" t="s">
        <v>128</v>
      </c>
      <c r="F5">
        <v>149</v>
      </c>
      <c r="G5" t="s">
        <v>104</v>
      </c>
      <c r="H5" t="s">
        <v>104</v>
      </c>
      <c r="I5" t="s">
        <v>174</v>
      </c>
    </row>
    <row r="6" spans="1:9" x14ac:dyDescent="0.35">
      <c r="A6" t="s">
        <v>80</v>
      </c>
      <c r="B6" t="s">
        <v>105</v>
      </c>
      <c r="C6" t="s">
        <v>126</v>
      </c>
      <c r="D6">
        <v>2</v>
      </c>
      <c r="E6" t="s">
        <v>129</v>
      </c>
      <c r="F6">
        <v>203</v>
      </c>
      <c r="G6" t="s">
        <v>134</v>
      </c>
      <c r="H6" t="s">
        <v>144</v>
      </c>
      <c r="I6" t="s">
        <v>159</v>
      </c>
    </row>
    <row r="7" spans="1:9" x14ac:dyDescent="0.35">
      <c r="A7" t="s">
        <v>81</v>
      </c>
      <c r="B7" t="s">
        <v>106</v>
      </c>
      <c r="C7" t="s">
        <v>126</v>
      </c>
      <c r="D7">
        <v>2</v>
      </c>
      <c r="E7" t="s">
        <v>129</v>
      </c>
      <c r="F7">
        <v>203</v>
      </c>
      <c r="G7" t="s">
        <v>134</v>
      </c>
      <c r="H7" t="s">
        <v>145</v>
      </c>
      <c r="I7" t="s">
        <v>160</v>
      </c>
    </row>
    <row r="8" spans="1:9" x14ac:dyDescent="0.35">
      <c r="A8" t="s">
        <v>82</v>
      </c>
      <c r="B8" t="s">
        <v>107</v>
      </c>
      <c r="C8" t="s">
        <v>126</v>
      </c>
      <c r="D8">
        <v>2</v>
      </c>
      <c r="E8" t="s">
        <v>129</v>
      </c>
      <c r="F8">
        <v>203</v>
      </c>
      <c r="G8" t="s">
        <v>134</v>
      </c>
      <c r="H8" t="s">
        <v>146</v>
      </c>
      <c r="I8" t="s">
        <v>161</v>
      </c>
    </row>
    <row r="9" spans="1:9" x14ac:dyDescent="0.35">
      <c r="A9" t="s">
        <v>83</v>
      </c>
      <c r="B9" t="s">
        <v>108</v>
      </c>
      <c r="C9" t="s">
        <v>126</v>
      </c>
      <c r="D9">
        <v>2</v>
      </c>
      <c r="E9" t="s">
        <v>129</v>
      </c>
      <c r="F9">
        <v>203</v>
      </c>
      <c r="G9" t="s">
        <v>134</v>
      </c>
      <c r="H9" t="s">
        <v>147</v>
      </c>
      <c r="I9" t="s">
        <v>162</v>
      </c>
    </row>
    <row r="10" spans="1:9" x14ac:dyDescent="0.35">
      <c r="A10" t="s">
        <v>84</v>
      </c>
      <c r="B10" t="s">
        <v>109</v>
      </c>
      <c r="C10" t="s">
        <v>126</v>
      </c>
      <c r="D10">
        <v>2</v>
      </c>
      <c r="E10" t="s">
        <v>129</v>
      </c>
      <c r="F10">
        <v>204</v>
      </c>
      <c r="G10" t="s">
        <v>135</v>
      </c>
      <c r="H10" t="s">
        <v>148</v>
      </c>
      <c r="I10" t="s">
        <v>163</v>
      </c>
    </row>
    <row r="11" spans="1:9" x14ac:dyDescent="0.35">
      <c r="A11" t="s">
        <v>85</v>
      </c>
      <c r="B11" t="s">
        <v>110</v>
      </c>
      <c r="C11" t="s">
        <v>126</v>
      </c>
      <c r="D11">
        <v>2</v>
      </c>
      <c r="E11" t="s">
        <v>129</v>
      </c>
      <c r="F11">
        <v>204</v>
      </c>
      <c r="G11" t="s">
        <v>135</v>
      </c>
      <c r="H11" t="s">
        <v>149</v>
      </c>
      <c r="I11" t="s">
        <v>164</v>
      </c>
    </row>
    <row r="12" spans="1:9" x14ac:dyDescent="0.35">
      <c r="A12" t="s">
        <v>86</v>
      </c>
      <c r="B12" t="s">
        <v>111</v>
      </c>
      <c r="C12" t="s">
        <v>126</v>
      </c>
      <c r="D12">
        <v>2</v>
      </c>
      <c r="E12" t="s">
        <v>129</v>
      </c>
      <c r="F12">
        <v>204</v>
      </c>
      <c r="G12" t="s">
        <v>135</v>
      </c>
      <c r="H12" t="s">
        <v>150</v>
      </c>
      <c r="I12" t="s">
        <v>165</v>
      </c>
    </row>
    <row r="13" spans="1:9" x14ac:dyDescent="0.35">
      <c r="A13" t="s">
        <v>87</v>
      </c>
      <c r="B13" t="s">
        <v>112</v>
      </c>
      <c r="C13" t="s">
        <v>126</v>
      </c>
      <c r="D13">
        <v>2</v>
      </c>
      <c r="E13" t="s">
        <v>129</v>
      </c>
      <c r="F13">
        <v>220</v>
      </c>
      <c r="G13" t="s">
        <v>136</v>
      </c>
      <c r="H13" t="s">
        <v>151</v>
      </c>
      <c r="I13" t="s">
        <v>166</v>
      </c>
    </row>
    <row r="14" spans="1:9" x14ac:dyDescent="0.35">
      <c r="A14" t="s">
        <v>88</v>
      </c>
      <c r="B14" t="s">
        <v>113</v>
      </c>
      <c r="C14" t="s">
        <v>126</v>
      </c>
      <c r="D14">
        <v>2</v>
      </c>
      <c r="E14" t="s">
        <v>129</v>
      </c>
      <c r="F14">
        <v>221</v>
      </c>
      <c r="G14" t="s">
        <v>137</v>
      </c>
      <c r="H14" t="s">
        <v>152</v>
      </c>
      <c r="I14" t="s">
        <v>167</v>
      </c>
    </row>
    <row r="15" spans="1:9" x14ac:dyDescent="0.35">
      <c r="A15" t="s">
        <v>89</v>
      </c>
      <c r="B15" t="s">
        <v>114</v>
      </c>
      <c r="C15" t="s">
        <v>126</v>
      </c>
      <c r="D15">
        <v>2</v>
      </c>
      <c r="E15" t="s">
        <v>129</v>
      </c>
      <c r="F15">
        <v>221</v>
      </c>
      <c r="G15" t="s">
        <v>137</v>
      </c>
      <c r="H15" t="s">
        <v>153</v>
      </c>
      <c r="I15" t="s">
        <v>168</v>
      </c>
    </row>
    <row r="16" spans="1:9" x14ac:dyDescent="0.35">
      <c r="A16" t="s">
        <v>90</v>
      </c>
      <c r="B16" t="s">
        <v>115</v>
      </c>
      <c r="C16" t="s">
        <v>126</v>
      </c>
      <c r="D16">
        <v>3</v>
      </c>
      <c r="E16" t="s">
        <v>130</v>
      </c>
      <c r="F16">
        <v>301</v>
      </c>
      <c r="G16" t="s">
        <v>138</v>
      </c>
      <c r="H16" t="s">
        <v>154</v>
      </c>
      <c r="I16" t="s">
        <v>169</v>
      </c>
    </row>
    <row r="17" spans="1:9" x14ac:dyDescent="0.35">
      <c r="A17" t="s">
        <v>91</v>
      </c>
      <c r="B17" t="s">
        <v>116</v>
      </c>
      <c r="C17" t="s">
        <v>126</v>
      </c>
      <c r="D17">
        <v>3</v>
      </c>
      <c r="E17" t="s">
        <v>130</v>
      </c>
      <c r="F17">
        <v>330</v>
      </c>
      <c r="G17" t="s">
        <v>116</v>
      </c>
      <c r="H17" t="s">
        <v>116</v>
      </c>
      <c r="I17" t="s">
        <v>174</v>
      </c>
    </row>
    <row r="18" spans="1:9" x14ac:dyDescent="0.35">
      <c r="A18" t="s">
        <v>92</v>
      </c>
      <c r="B18" t="s">
        <v>117</v>
      </c>
      <c r="C18" t="s">
        <v>127</v>
      </c>
      <c r="D18">
        <v>4</v>
      </c>
      <c r="E18" t="s">
        <v>131</v>
      </c>
      <c r="F18">
        <v>403</v>
      </c>
      <c r="G18" t="s">
        <v>139</v>
      </c>
      <c r="H18" t="s">
        <v>155</v>
      </c>
      <c r="I18" t="s">
        <v>167</v>
      </c>
    </row>
    <row r="19" spans="1:9" x14ac:dyDescent="0.35">
      <c r="A19" t="s">
        <v>93</v>
      </c>
      <c r="B19" t="s">
        <v>118</v>
      </c>
      <c r="C19" t="s">
        <v>127</v>
      </c>
      <c r="D19">
        <v>4</v>
      </c>
      <c r="E19" t="s">
        <v>131</v>
      </c>
      <c r="F19">
        <v>403</v>
      </c>
      <c r="G19" t="s">
        <v>139</v>
      </c>
      <c r="H19" t="s">
        <v>156</v>
      </c>
      <c r="I19" t="s">
        <v>168</v>
      </c>
    </row>
    <row r="20" spans="1:9" x14ac:dyDescent="0.35">
      <c r="A20" t="s">
        <v>94</v>
      </c>
      <c r="B20" t="s">
        <v>119</v>
      </c>
      <c r="C20" t="s">
        <v>127</v>
      </c>
      <c r="D20">
        <v>4</v>
      </c>
      <c r="E20" t="s">
        <v>131</v>
      </c>
      <c r="F20">
        <v>404</v>
      </c>
      <c r="G20" t="s">
        <v>140</v>
      </c>
      <c r="H20" t="s">
        <v>157</v>
      </c>
      <c r="I20" t="s">
        <v>170</v>
      </c>
    </row>
    <row r="21" spans="1:9" x14ac:dyDescent="0.35">
      <c r="A21" t="s">
        <v>95</v>
      </c>
      <c r="B21" t="s">
        <v>120</v>
      </c>
      <c r="C21" t="s">
        <v>127</v>
      </c>
      <c r="D21">
        <v>4</v>
      </c>
      <c r="E21" t="s">
        <v>131</v>
      </c>
      <c r="F21">
        <v>490</v>
      </c>
      <c r="G21" t="s">
        <v>120</v>
      </c>
      <c r="H21" t="s">
        <v>120</v>
      </c>
      <c r="I21" t="s">
        <v>174</v>
      </c>
    </row>
    <row r="22" spans="1:9" x14ac:dyDescent="0.35">
      <c r="A22" t="s">
        <v>96</v>
      </c>
      <c r="B22" t="s">
        <v>121</v>
      </c>
      <c r="C22" t="s">
        <v>127</v>
      </c>
      <c r="D22">
        <v>5</v>
      </c>
      <c r="E22" t="s">
        <v>132</v>
      </c>
      <c r="F22">
        <v>550</v>
      </c>
      <c r="G22" t="s">
        <v>121</v>
      </c>
      <c r="H22" t="s">
        <v>121</v>
      </c>
      <c r="I22" t="s">
        <v>174</v>
      </c>
    </row>
    <row r="23" spans="1:9" x14ac:dyDescent="0.35">
      <c r="A23" t="s">
        <v>97</v>
      </c>
      <c r="B23" t="s">
        <v>122</v>
      </c>
      <c r="C23" t="s">
        <v>127</v>
      </c>
      <c r="D23">
        <v>7</v>
      </c>
      <c r="E23" t="s">
        <v>133</v>
      </c>
      <c r="F23">
        <v>702</v>
      </c>
      <c r="G23" t="s">
        <v>141</v>
      </c>
      <c r="H23" t="s">
        <v>158</v>
      </c>
      <c r="I23" t="s">
        <v>168</v>
      </c>
    </row>
    <row r="24" spans="1:9" x14ac:dyDescent="0.35">
      <c r="A24" t="s">
        <v>98</v>
      </c>
      <c r="B24" t="s">
        <v>123</v>
      </c>
      <c r="C24" t="s">
        <v>127</v>
      </c>
      <c r="D24">
        <v>7</v>
      </c>
      <c r="E24" t="s">
        <v>133</v>
      </c>
      <c r="F24">
        <v>731</v>
      </c>
      <c r="G24" t="s">
        <v>142</v>
      </c>
      <c r="H24" t="s">
        <v>158</v>
      </c>
      <c r="I24" t="s">
        <v>168</v>
      </c>
    </row>
    <row r="25" spans="1:9" x14ac:dyDescent="0.35">
      <c r="A25" t="s">
        <v>99</v>
      </c>
      <c r="B25" t="s">
        <v>124</v>
      </c>
      <c r="C25" t="s">
        <v>127</v>
      </c>
      <c r="D25">
        <v>7</v>
      </c>
      <c r="E25" t="s">
        <v>133</v>
      </c>
      <c r="F25">
        <v>732</v>
      </c>
      <c r="G25" t="s">
        <v>143</v>
      </c>
      <c r="H25" t="s">
        <v>158</v>
      </c>
      <c r="I25" t="s">
        <v>168</v>
      </c>
    </row>
    <row r="26" spans="1:9" x14ac:dyDescent="0.35">
      <c r="A26" t="s">
        <v>100</v>
      </c>
      <c r="B26" t="s">
        <v>125</v>
      </c>
      <c r="C26" t="s">
        <v>127</v>
      </c>
      <c r="D26">
        <v>7</v>
      </c>
      <c r="E26" t="s">
        <v>133</v>
      </c>
      <c r="F26">
        <v>755</v>
      </c>
      <c r="G26" t="s">
        <v>125</v>
      </c>
      <c r="H26" t="s">
        <v>125</v>
      </c>
      <c r="I26" t="s">
        <v>174</v>
      </c>
    </row>
    <row r="27" spans="1:9" x14ac:dyDescent="0.35">
      <c r="A27" t="s">
        <v>174</v>
      </c>
      <c r="B27" t="s">
        <v>174</v>
      </c>
      <c r="C27" t="s">
        <v>174</v>
      </c>
      <c r="D27" t="s">
        <v>174</v>
      </c>
      <c r="E27" t="s">
        <v>174</v>
      </c>
      <c r="F27" t="s">
        <v>174</v>
      </c>
      <c r="G27" t="s">
        <v>174</v>
      </c>
      <c r="H27" t="s">
        <v>174</v>
      </c>
      <c r="I27" t="s">
        <v>174</v>
      </c>
    </row>
    <row r="28" spans="1:9" x14ac:dyDescent="0.35">
      <c r="A28" t="s">
        <v>229</v>
      </c>
      <c r="B28" t="s">
        <v>240</v>
      </c>
      <c r="C28" t="s">
        <v>126</v>
      </c>
      <c r="D28">
        <v>0</v>
      </c>
      <c r="E28" t="s">
        <v>249</v>
      </c>
      <c r="F28">
        <v>70</v>
      </c>
      <c r="G28" t="s">
        <v>250</v>
      </c>
      <c r="H28" t="s">
        <v>253</v>
      </c>
      <c r="I28" t="s">
        <v>166</v>
      </c>
    </row>
    <row r="29" spans="1:9" x14ac:dyDescent="0.35">
      <c r="A29" t="s">
        <v>230</v>
      </c>
      <c r="B29" t="s">
        <v>241</v>
      </c>
      <c r="C29" t="s">
        <v>126</v>
      </c>
      <c r="D29">
        <v>0</v>
      </c>
      <c r="E29" t="s">
        <v>249</v>
      </c>
      <c r="F29">
        <v>75</v>
      </c>
      <c r="G29" t="s">
        <v>251</v>
      </c>
      <c r="H29" t="s">
        <v>254</v>
      </c>
      <c r="I29" t="s">
        <v>170</v>
      </c>
    </row>
    <row r="30" spans="1:9" x14ac:dyDescent="0.35">
      <c r="A30" t="s">
        <v>231</v>
      </c>
      <c r="B30" t="s">
        <v>242</v>
      </c>
      <c r="C30" t="s">
        <v>126</v>
      </c>
      <c r="D30">
        <v>2</v>
      </c>
      <c r="E30" t="s">
        <v>129</v>
      </c>
      <c r="F30">
        <v>200</v>
      </c>
      <c r="G30" t="s">
        <v>242</v>
      </c>
      <c r="H30" t="s">
        <v>242</v>
      </c>
      <c r="I30" t="s">
        <v>174</v>
      </c>
    </row>
    <row r="31" spans="1:9" x14ac:dyDescent="0.35">
      <c r="A31" t="s">
        <v>232</v>
      </c>
      <c r="B31" t="s">
        <v>243</v>
      </c>
      <c r="C31" t="s">
        <v>127</v>
      </c>
      <c r="D31">
        <v>4</v>
      </c>
      <c r="E31" t="s">
        <v>131</v>
      </c>
      <c r="F31">
        <v>401</v>
      </c>
      <c r="G31" t="s">
        <v>252</v>
      </c>
      <c r="H31" t="s">
        <v>255</v>
      </c>
      <c r="I31" t="s">
        <v>208</v>
      </c>
    </row>
    <row r="32" spans="1:9" x14ac:dyDescent="0.35">
      <c r="A32" t="s">
        <v>233</v>
      </c>
      <c r="B32" t="s">
        <v>244</v>
      </c>
      <c r="C32" t="s">
        <v>127</v>
      </c>
      <c r="D32">
        <v>4</v>
      </c>
      <c r="E32" t="s">
        <v>131</v>
      </c>
      <c r="F32">
        <v>401</v>
      </c>
      <c r="G32" t="s">
        <v>252</v>
      </c>
      <c r="H32" t="s">
        <v>256</v>
      </c>
      <c r="I32" t="s">
        <v>209</v>
      </c>
    </row>
    <row r="33" spans="1:9" x14ac:dyDescent="0.35">
      <c r="A33" t="s">
        <v>234</v>
      </c>
      <c r="B33" t="s">
        <v>245</v>
      </c>
      <c r="C33" t="s">
        <v>127</v>
      </c>
      <c r="D33">
        <v>4</v>
      </c>
      <c r="E33" t="s">
        <v>131</v>
      </c>
      <c r="F33">
        <v>401</v>
      </c>
      <c r="G33" t="s">
        <v>252</v>
      </c>
      <c r="H33" t="s">
        <v>257</v>
      </c>
      <c r="I33" t="s">
        <v>210</v>
      </c>
    </row>
    <row r="34" spans="1:9" x14ac:dyDescent="0.35">
      <c r="A34" t="s">
        <v>235</v>
      </c>
      <c r="B34" t="s">
        <v>246</v>
      </c>
      <c r="C34" t="s">
        <v>127</v>
      </c>
      <c r="D34">
        <v>4</v>
      </c>
      <c r="E34" t="s">
        <v>131</v>
      </c>
      <c r="F34">
        <v>401</v>
      </c>
      <c r="G34" t="s">
        <v>252</v>
      </c>
      <c r="H34" t="s">
        <v>258</v>
      </c>
      <c r="I34" t="s">
        <v>211</v>
      </c>
    </row>
    <row r="35" spans="1:9" x14ac:dyDescent="0.35">
      <c r="A35" t="s">
        <v>236</v>
      </c>
      <c r="B35" t="s">
        <v>247</v>
      </c>
      <c r="C35" t="s">
        <v>127</v>
      </c>
      <c r="D35">
        <v>5</v>
      </c>
      <c r="E35" t="s">
        <v>132</v>
      </c>
      <c r="F35">
        <v>502</v>
      </c>
      <c r="G35" t="s">
        <v>247</v>
      </c>
      <c r="H35" t="s">
        <v>247</v>
      </c>
      <c r="I35" t="s">
        <v>174</v>
      </c>
    </row>
    <row r="36" spans="1:9" x14ac:dyDescent="0.35">
      <c r="A36" t="s">
        <v>237</v>
      </c>
      <c r="B36" t="s">
        <v>248</v>
      </c>
      <c r="C36" t="s">
        <v>127</v>
      </c>
      <c r="D36">
        <v>7</v>
      </c>
      <c r="E36" t="s">
        <v>133</v>
      </c>
      <c r="F36">
        <v>701</v>
      </c>
      <c r="G36" t="s">
        <v>74</v>
      </c>
      <c r="H36" t="s">
        <v>74</v>
      </c>
      <c r="I36" t="s">
        <v>167</v>
      </c>
    </row>
    <row r="37" spans="1:9" x14ac:dyDescent="0.35">
      <c r="A37" t="s">
        <v>238</v>
      </c>
      <c r="B37" t="s">
        <v>248</v>
      </c>
      <c r="C37" t="s">
        <v>127</v>
      </c>
      <c r="D37">
        <v>7</v>
      </c>
      <c r="E37" t="s">
        <v>133</v>
      </c>
      <c r="F37">
        <v>701</v>
      </c>
      <c r="G37" t="s">
        <v>74</v>
      </c>
      <c r="H37" t="s">
        <v>74</v>
      </c>
      <c r="I37" t="s">
        <v>168</v>
      </c>
    </row>
    <row r="38" spans="1:9" x14ac:dyDescent="0.35">
      <c r="A38" t="s">
        <v>239</v>
      </c>
      <c r="B38" t="s">
        <v>248</v>
      </c>
      <c r="C38" t="s">
        <v>127</v>
      </c>
      <c r="D38">
        <v>7</v>
      </c>
      <c r="E38" t="s">
        <v>133</v>
      </c>
      <c r="F38">
        <v>701</v>
      </c>
      <c r="G38" t="s">
        <v>74</v>
      </c>
      <c r="H38" t="s">
        <v>74</v>
      </c>
      <c r="I38" t="s">
        <v>170</v>
      </c>
    </row>
    <row r="39" spans="1:9" x14ac:dyDescent="0.35">
      <c r="A39" t="s">
        <v>173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workbookViewId="0">
      <selection activeCell="E34" sqref="E34:E35"/>
    </sheetView>
  </sheetViews>
  <sheetFormatPr defaultRowHeight="14.5" x14ac:dyDescent="0.35"/>
  <cols>
    <col min="1" max="1" width="7.81640625" customWidth="1"/>
    <col min="2" max="2" width="11.453125" customWidth="1"/>
    <col min="3" max="3" width="10" customWidth="1"/>
    <col min="4" max="4" width="10.08984375" customWidth="1"/>
    <col min="5" max="5" width="11.453125" customWidth="1"/>
    <col min="7" max="7" width="14.81640625" customWidth="1"/>
    <col min="8" max="8" width="20.7265625" bestFit="1" customWidth="1"/>
    <col min="9" max="9" width="17.08984375" bestFit="1" customWidth="1"/>
    <col min="10" max="10" width="13.81640625" customWidth="1"/>
    <col min="11" max="11" width="4.453125" customWidth="1"/>
    <col min="12" max="12" width="13.90625" bestFit="1" customWidth="1"/>
    <col min="13" max="13" width="12.7265625" style="15" bestFit="1" customWidth="1"/>
    <col min="14" max="14" width="11.7265625" bestFit="1" customWidth="1"/>
  </cols>
  <sheetData>
    <row r="1" spans="1:14" x14ac:dyDescent="0.35">
      <c r="A1" s="11" t="s">
        <v>6</v>
      </c>
      <c r="B1" s="13">
        <v>43070</v>
      </c>
    </row>
    <row r="2" spans="1:14" x14ac:dyDescent="0.35">
      <c r="A2" s="11" t="s">
        <v>7</v>
      </c>
      <c r="B2" s="13">
        <v>43100</v>
      </c>
    </row>
    <row r="4" spans="1:14" x14ac:dyDescent="0.35">
      <c r="A4" s="5" t="s">
        <v>26</v>
      </c>
      <c r="B4" s="5" t="s">
        <v>37</v>
      </c>
      <c r="C4" s="5" t="s">
        <v>29</v>
      </c>
      <c r="D4" s="5" t="s">
        <v>30</v>
      </c>
      <c r="E4" s="5" t="s">
        <v>31</v>
      </c>
      <c r="F4" s="5" t="s">
        <v>32</v>
      </c>
      <c r="G4" s="5" t="s">
        <v>33</v>
      </c>
      <c r="H4" s="5" t="s">
        <v>34</v>
      </c>
      <c r="I4" s="5" t="s">
        <v>35</v>
      </c>
      <c r="J4" s="6" t="s">
        <v>36</v>
      </c>
    </row>
    <row r="5" spans="1:14" x14ac:dyDescent="0.35">
      <c r="A5" s="7">
        <v>101</v>
      </c>
      <c r="B5" s="7" t="s">
        <v>174</v>
      </c>
      <c r="C5" s="7">
        <v>0</v>
      </c>
      <c r="D5" s="7">
        <v>0</v>
      </c>
      <c r="E5" s="7">
        <v>0</v>
      </c>
      <c r="F5" s="7">
        <v>2.16</v>
      </c>
      <c r="G5" s="7">
        <v>840.22</v>
      </c>
      <c r="H5" s="7">
        <v>2.16</v>
      </c>
      <c r="I5" s="7">
        <v>838.06</v>
      </c>
      <c r="J5" s="8">
        <v>0</v>
      </c>
    </row>
    <row r="6" spans="1:14" ht="15" thickBot="1" x14ac:dyDescent="0.4">
      <c r="A6" s="7">
        <v>133</v>
      </c>
      <c r="B6" s="7" t="s">
        <v>174</v>
      </c>
      <c r="C6" s="7">
        <v>0</v>
      </c>
      <c r="D6" s="7">
        <v>0</v>
      </c>
      <c r="E6" s="7">
        <v>0</v>
      </c>
      <c r="F6" s="7">
        <v>679.52</v>
      </c>
      <c r="G6" s="7">
        <v>19569.43</v>
      </c>
      <c r="H6" s="7">
        <v>1551.14</v>
      </c>
      <c r="I6" s="7">
        <v>18018.29</v>
      </c>
      <c r="J6" s="8">
        <v>0</v>
      </c>
      <c r="N6" s="24" t="s">
        <v>187</v>
      </c>
    </row>
    <row r="7" spans="1:14" x14ac:dyDescent="0.35">
      <c r="A7" s="7">
        <v>134</v>
      </c>
      <c r="B7" s="7" t="s">
        <v>174</v>
      </c>
      <c r="C7" s="7">
        <v>0</v>
      </c>
      <c r="D7" s="7">
        <v>0</v>
      </c>
      <c r="E7" s="7">
        <v>0</v>
      </c>
      <c r="F7" s="7">
        <v>388.17</v>
      </c>
      <c r="G7" s="7">
        <v>16506.240000000002</v>
      </c>
      <c r="H7" s="7">
        <v>6807.83</v>
      </c>
      <c r="I7" s="7">
        <v>9698.41</v>
      </c>
      <c r="J7" s="8">
        <v>0</v>
      </c>
      <c r="L7" s="18" t="s">
        <v>175</v>
      </c>
      <c r="M7" s="20">
        <f>SUM(E:E)</f>
        <v>317158.12</v>
      </c>
      <c r="N7" s="19" t="s">
        <v>181</v>
      </c>
    </row>
    <row r="8" spans="1:14" x14ac:dyDescent="0.35">
      <c r="A8" s="7">
        <v>149</v>
      </c>
      <c r="B8" s="7" t="s">
        <v>174</v>
      </c>
      <c r="C8" s="7">
        <v>0</v>
      </c>
      <c r="D8" s="7">
        <v>0</v>
      </c>
      <c r="E8" s="7">
        <v>0</v>
      </c>
      <c r="F8" s="7">
        <v>0</v>
      </c>
      <c r="G8" s="7">
        <v>840.22</v>
      </c>
      <c r="H8" s="7">
        <v>840.22</v>
      </c>
      <c r="I8" s="7">
        <v>0</v>
      </c>
      <c r="J8" s="8">
        <v>0</v>
      </c>
      <c r="L8" s="18" t="s">
        <v>176</v>
      </c>
      <c r="M8" s="21">
        <f>SUM(F:F)</f>
        <v>317158.12</v>
      </c>
      <c r="N8" s="19" t="s">
        <v>182</v>
      </c>
    </row>
    <row r="9" spans="1:14" x14ac:dyDescent="0.35">
      <c r="A9" s="7">
        <v>203</v>
      </c>
      <c r="B9" s="7" t="s">
        <v>159</v>
      </c>
      <c r="C9" s="7">
        <v>0</v>
      </c>
      <c r="D9" s="7">
        <v>0</v>
      </c>
      <c r="E9" s="7">
        <v>0</v>
      </c>
      <c r="F9" s="7">
        <v>0</v>
      </c>
      <c r="G9" s="7">
        <v>10891.8</v>
      </c>
      <c r="H9" s="7">
        <v>10891.8</v>
      </c>
      <c r="I9" s="7">
        <v>0</v>
      </c>
      <c r="J9" s="8">
        <v>0</v>
      </c>
      <c r="L9" s="18" t="s">
        <v>177</v>
      </c>
      <c r="M9" s="21">
        <f>SUM(G:G)</f>
        <v>423021.31000000006</v>
      </c>
      <c r="N9" s="19" t="s">
        <v>183</v>
      </c>
    </row>
    <row r="10" spans="1:14" x14ac:dyDescent="0.35">
      <c r="A10" s="9">
        <v>203</v>
      </c>
      <c r="B10" s="7" t="s">
        <v>160</v>
      </c>
      <c r="C10" s="7">
        <v>0</v>
      </c>
      <c r="D10" s="7">
        <v>0</v>
      </c>
      <c r="E10" s="7">
        <v>0</v>
      </c>
      <c r="F10" s="7">
        <v>0</v>
      </c>
      <c r="G10" s="7">
        <v>6082.5</v>
      </c>
      <c r="H10" s="7">
        <v>6082.5</v>
      </c>
      <c r="I10" s="7">
        <v>0</v>
      </c>
      <c r="J10" s="8">
        <v>0</v>
      </c>
      <c r="L10" s="18" t="s">
        <v>178</v>
      </c>
      <c r="M10" s="21">
        <f>SUM(H:H)</f>
        <v>423021.31000000006</v>
      </c>
      <c r="N10" s="19" t="s">
        <v>184</v>
      </c>
    </row>
    <row r="11" spans="1:14" x14ac:dyDescent="0.35">
      <c r="A11" s="9">
        <v>203</v>
      </c>
      <c r="B11" s="7" t="s">
        <v>161</v>
      </c>
      <c r="C11" s="7">
        <v>0</v>
      </c>
      <c r="D11" s="7">
        <v>0</v>
      </c>
      <c r="E11" s="7">
        <v>0</v>
      </c>
      <c r="F11" s="7">
        <v>0</v>
      </c>
      <c r="G11" s="7">
        <v>14817.54</v>
      </c>
      <c r="H11" s="7">
        <v>14817.54</v>
      </c>
      <c r="I11" s="7">
        <v>0</v>
      </c>
      <c r="J11" s="8">
        <v>0</v>
      </c>
      <c r="L11" s="18" t="s">
        <v>179</v>
      </c>
      <c r="M11" s="21">
        <f>SUM(I:I)</f>
        <v>339385.29000000004</v>
      </c>
      <c r="N11" s="19" t="s">
        <v>185</v>
      </c>
    </row>
    <row r="12" spans="1:14" ht="15" thickBot="1" x14ac:dyDescent="0.4">
      <c r="A12" s="9">
        <v>203</v>
      </c>
      <c r="B12" s="7" t="s">
        <v>162</v>
      </c>
      <c r="C12" s="7">
        <v>0</v>
      </c>
      <c r="D12" s="7">
        <v>0</v>
      </c>
      <c r="E12" s="7">
        <v>0</v>
      </c>
      <c r="F12" s="7">
        <v>0</v>
      </c>
      <c r="G12" s="7">
        <v>4751.8900000000003</v>
      </c>
      <c r="H12" s="7">
        <v>4751.8900000000003</v>
      </c>
      <c r="I12" s="7">
        <v>0</v>
      </c>
      <c r="J12" s="8">
        <v>0</v>
      </c>
      <c r="L12" s="18" t="s">
        <v>180</v>
      </c>
      <c r="M12" s="22">
        <f>SUM(J:J)</f>
        <v>339385.29000000004</v>
      </c>
      <c r="N12" s="19" t="s">
        <v>186</v>
      </c>
    </row>
    <row r="13" spans="1:14" x14ac:dyDescent="0.35">
      <c r="A13" s="7">
        <v>204</v>
      </c>
      <c r="B13" s="7" t="s">
        <v>163</v>
      </c>
      <c r="C13" s="7">
        <v>0</v>
      </c>
      <c r="D13" s="7">
        <v>0</v>
      </c>
      <c r="E13" s="7">
        <v>0</v>
      </c>
      <c r="F13" s="7">
        <v>0</v>
      </c>
      <c r="G13" s="7">
        <v>3510.9</v>
      </c>
      <c r="H13" s="7">
        <v>3510.9</v>
      </c>
      <c r="I13" s="7">
        <v>0</v>
      </c>
      <c r="J13" s="8">
        <v>0</v>
      </c>
      <c r="N13" s="15">
        <f>M11-M12</f>
        <v>0</v>
      </c>
    </row>
    <row r="14" spans="1:14" x14ac:dyDescent="0.35">
      <c r="A14" s="9">
        <v>204</v>
      </c>
      <c r="B14" s="7" t="s">
        <v>164</v>
      </c>
      <c r="C14" s="7">
        <v>0</v>
      </c>
      <c r="D14" s="7">
        <v>0</v>
      </c>
      <c r="E14" s="7">
        <v>0</v>
      </c>
      <c r="F14" s="7">
        <v>0</v>
      </c>
      <c r="G14" s="7">
        <v>2919</v>
      </c>
      <c r="H14" s="7">
        <v>2919</v>
      </c>
      <c r="I14" s="7">
        <v>0</v>
      </c>
      <c r="J14" s="8">
        <v>0</v>
      </c>
    </row>
    <row r="15" spans="1:14" x14ac:dyDescent="0.35">
      <c r="A15" s="9">
        <v>204</v>
      </c>
      <c r="B15" s="7" t="s">
        <v>165</v>
      </c>
      <c r="C15" s="7">
        <v>0</v>
      </c>
      <c r="D15" s="7">
        <v>0</v>
      </c>
      <c r="E15" s="7">
        <v>0</v>
      </c>
      <c r="F15" s="7">
        <v>197.62</v>
      </c>
      <c r="G15" s="7">
        <v>0</v>
      </c>
      <c r="H15" s="7">
        <v>4567.43</v>
      </c>
      <c r="I15" s="7">
        <v>0</v>
      </c>
      <c r="J15" s="8">
        <v>4567.43</v>
      </c>
    </row>
    <row r="16" spans="1:14" x14ac:dyDescent="0.35">
      <c r="A16" s="7">
        <v>220</v>
      </c>
      <c r="B16" s="7" t="s">
        <v>166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942.81</v>
      </c>
      <c r="I16" s="7">
        <v>0</v>
      </c>
      <c r="J16" s="8">
        <v>942.81</v>
      </c>
    </row>
    <row r="17" spans="1:12" x14ac:dyDescent="0.35">
      <c r="A17" s="7">
        <v>221</v>
      </c>
      <c r="B17" s="7" t="s">
        <v>167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1676.43</v>
      </c>
      <c r="I17" s="7">
        <v>0</v>
      </c>
      <c r="J17" s="8">
        <v>1676.43</v>
      </c>
    </row>
    <row r="18" spans="1:12" x14ac:dyDescent="0.35">
      <c r="A18" s="9">
        <v>221</v>
      </c>
      <c r="B18" s="7" t="s">
        <v>168</v>
      </c>
      <c r="C18" s="7">
        <v>0</v>
      </c>
      <c r="D18" s="7">
        <v>0</v>
      </c>
      <c r="E18" s="7">
        <v>0</v>
      </c>
      <c r="F18" s="7">
        <v>0</v>
      </c>
      <c r="G18" s="7">
        <v>2509.2399999999998</v>
      </c>
      <c r="H18" s="7">
        <v>0</v>
      </c>
      <c r="I18" s="7">
        <v>2509.2399999999998</v>
      </c>
      <c r="J18" s="8">
        <v>0</v>
      </c>
    </row>
    <row r="19" spans="1:12" x14ac:dyDescent="0.35">
      <c r="A19" s="7">
        <v>301</v>
      </c>
      <c r="B19" s="7" t="s">
        <v>169</v>
      </c>
      <c r="C19" s="7">
        <v>0</v>
      </c>
      <c r="D19" s="7">
        <v>0</v>
      </c>
      <c r="E19" s="7">
        <v>0</v>
      </c>
      <c r="F19" s="7">
        <v>0</v>
      </c>
      <c r="G19" s="7">
        <v>2919</v>
      </c>
      <c r="H19" s="7">
        <v>2919</v>
      </c>
      <c r="I19" s="7">
        <v>0</v>
      </c>
      <c r="J19" s="8">
        <v>0</v>
      </c>
    </row>
    <row r="20" spans="1:12" x14ac:dyDescent="0.35">
      <c r="A20" s="7">
        <v>330</v>
      </c>
      <c r="B20" s="7" t="s">
        <v>174</v>
      </c>
      <c r="C20" s="7">
        <v>0</v>
      </c>
      <c r="D20" s="7">
        <v>0</v>
      </c>
      <c r="E20" s="7">
        <v>0</v>
      </c>
      <c r="F20" s="7">
        <v>0</v>
      </c>
      <c r="G20" s="7">
        <v>2691.69</v>
      </c>
      <c r="H20" s="7">
        <v>0</v>
      </c>
      <c r="I20" s="7">
        <v>2691.69</v>
      </c>
      <c r="J20" s="8">
        <v>0</v>
      </c>
    </row>
    <row r="21" spans="1:12" x14ac:dyDescent="0.35">
      <c r="A21" s="7">
        <v>403</v>
      </c>
      <c r="B21" s="7" t="s">
        <v>167</v>
      </c>
      <c r="C21" s="7">
        <v>0</v>
      </c>
      <c r="D21" s="7">
        <v>0</v>
      </c>
      <c r="E21" s="7">
        <v>0</v>
      </c>
      <c r="F21" s="7">
        <v>0</v>
      </c>
      <c r="G21" s="7">
        <v>819.21</v>
      </c>
      <c r="H21" s="7">
        <v>0</v>
      </c>
      <c r="I21" s="7">
        <v>819.21</v>
      </c>
      <c r="J21" s="8">
        <v>0</v>
      </c>
      <c r="L21" s="15"/>
    </row>
    <row r="22" spans="1:12" x14ac:dyDescent="0.35">
      <c r="A22" s="9">
        <v>403</v>
      </c>
      <c r="B22" s="7" t="s">
        <v>168</v>
      </c>
      <c r="C22" s="7">
        <v>0</v>
      </c>
      <c r="D22" s="7">
        <v>0</v>
      </c>
      <c r="E22" s="7">
        <v>0</v>
      </c>
      <c r="F22" s="7">
        <v>0</v>
      </c>
      <c r="G22" s="7">
        <v>7288.81</v>
      </c>
      <c r="H22" s="7">
        <v>0</v>
      </c>
      <c r="I22" s="7">
        <v>7288.81</v>
      </c>
      <c r="J22" s="8">
        <v>0</v>
      </c>
    </row>
    <row r="23" spans="1:12" x14ac:dyDescent="0.35">
      <c r="A23" s="7">
        <v>404</v>
      </c>
      <c r="B23" s="7" t="s">
        <v>170</v>
      </c>
      <c r="C23" s="7">
        <v>0</v>
      </c>
      <c r="D23" s="7">
        <v>0</v>
      </c>
      <c r="E23" s="7">
        <v>0</v>
      </c>
      <c r="F23" s="7">
        <v>0</v>
      </c>
      <c r="G23" s="7">
        <v>110</v>
      </c>
      <c r="H23" s="7">
        <v>0</v>
      </c>
      <c r="I23" s="7">
        <v>110</v>
      </c>
      <c r="J23" s="8">
        <v>0</v>
      </c>
    </row>
    <row r="24" spans="1:12" x14ac:dyDescent="0.35">
      <c r="A24" s="7">
        <v>490</v>
      </c>
      <c r="B24" s="7" t="s">
        <v>174</v>
      </c>
      <c r="C24" s="7">
        <v>0</v>
      </c>
      <c r="D24" s="7">
        <v>0</v>
      </c>
      <c r="E24" s="7">
        <v>0</v>
      </c>
      <c r="F24" s="7">
        <v>5650</v>
      </c>
      <c r="G24" s="7">
        <v>0</v>
      </c>
      <c r="H24" s="7">
        <v>13868.02</v>
      </c>
      <c r="I24" s="7">
        <v>0</v>
      </c>
      <c r="J24" s="8">
        <v>13868.02</v>
      </c>
    </row>
    <row r="25" spans="1:12" x14ac:dyDescent="0.35">
      <c r="A25" s="7">
        <v>550</v>
      </c>
      <c r="B25" s="7" t="s">
        <v>174</v>
      </c>
      <c r="C25" s="7">
        <v>0</v>
      </c>
      <c r="D25" s="7">
        <v>0</v>
      </c>
      <c r="E25" s="7">
        <v>5650</v>
      </c>
      <c r="F25" s="7">
        <v>0</v>
      </c>
      <c r="G25" s="7">
        <v>13868.02</v>
      </c>
      <c r="H25" s="7">
        <v>0</v>
      </c>
      <c r="I25" s="7">
        <v>13868.02</v>
      </c>
      <c r="J25" s="8">
        <v>0</v>
      </c>
    </row>
    <row r="26" spans="1:12" x14ac:dyDescent="0.35">
      <c r="A26" s="7">
        <v>702</v>
      </c>
      <c r="B26" s="7" t="s">
        <v>168</v>
      </c>
      <c r="C26" s="7">
        <v>0</v>
      </c>
      <c r="D26" s="7">
        <v>0</v>
      </c>
      <c r="E26" s="7">
        <v>0</v>
      </c>
      <c r="F26" s="7">
        <v>98700</v>
      </c>
      <c r="G26" s="7">
        <v>0</v>
      </c>
      <c r="H26" s="7">
        <v>119161.1</v>
      </c>
      <c r="I26" s="7">
        <v>0</v>
      </c>
      <c r="J26" s="8">
        <v>119161.1</v>
      </c>
    </row>
    <row r="27" spans="1:12" x14ac:dyDescent="0.35">
      <c r="A27" s="7">
        <v>731</v>
      </c>
      <c r="B27" s="7" t="s">
        <v>168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4627.7</v>
      </c>
      <c r="I27" s="7">
        <v>0</v>
      </c>
      <c r="J27" s="8">
        <v>4627.7</v>
      </c>
    </row>
    <row r="28" spans="1:12" x14ac:dyDescent="0.35">
      <c r="A28" s="7">
        <v>732</v>
      </c>
      <c r="B28" s="7" t="s">
        <v>168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10891.8</v>
      </c>
      <c r="I28" s="7">
        <v>0</v>
      </c>
      <c r="J28" s="8">
        <v>10891.8</v>
      </c>
    </row>
    <row r="29" spans="1:12" x14ac:dyDescent="0.35">
      <c r="A29" s="7">
        <v>755</v>
      </c>
      <c r="B29" s="7" t="s">
        <v>174</v>
      </c>
      <c r="C29" s="7">
        <v>0</v>
      </c>
      <c r="D29" s="7">
        <v>0</v>
      </c>
      <c r="E29" s="7">
        <v>1267.47</v>
      </c>
      <c r="F29" s="7">
        <v>0</v>
      </c>
      <c r="G29" s="7">
        <v>1844.95</v>
      </c>
      <c r="H29" s="7">
        <v>651.39</v>
      </c>
      <c r="I29" s="7">
        <v>1193.56</v>
      </c>
      <c r="J29" s="8">
        <v>0</v>
      </c>
    </row>
    <row r="30" spans="1:12" x14ac:dyDescent="0.35">
      <c r="A30" s="7" t="s">
        <v>174</v>
      </c>
      <c r="B30" s="7" t="s">
        <v>174</v>
      </c>
      <c r="C30" s="7" t="s">
        <v>174</v>
      </c>
      <c r="D30" s="7" t="s">
        <v>174</v>
      </c>
      <c r="E30" s="7" t="s">
        <v>174</v>
      </c>
      <c r="F30" s="7" t="s">
        <v>174</v>
      </c>
      <c r="G30" s="7" t="s">
        <v>174</v>
      </c>
      <c r="H30" s="7" t="s">
        <v>174</v>
      </c>
      <c r="I30" s="7" t="s">
        <v>174</v>
      </c>
      <c r="J30" s="8" t="s">
        <v>174</v>
      </c>
    </row>
    <row r="31" spans="1:12" x14ac:dyDescent="0.35">
      <c r="A31" s="7">
        <v>70</v>
      </c>
      <c r="B31" s="7" t="s">
        <v>166</v>
      </c>
      <c r="C31" s="7">
        <v>0</v>
      </c>
      <c r="D31" s="7">
        <v>0</v>
      </c>
      <c r="E31" s="7">
        <v>0</v>
      </c>
      <c r="F31" s="7">
        <v>3490</v>
      </c>
      <c r="G31" s="7">
        <v>0</v>
      </c>
      <c r="H31" s="7">
        <v>3490</v>
      </c>
      <c r="I31" s="7">
        <v>0</v>
      </c>
      <c r="J31" s="8">
        <v>3490</v>
      </c>
    </row>
    <row r="32" spans="1:12" x14ac:dyDescent="0.35">
      <c r="A32" s="7">
        <v>75</v>
      </c>
      <c r="B32" s="7" t="s">
        <v>170</v>
      </c>
      <c r="C32" s="7">
        <v>0</v>
      </c>
      <c r="D32" s="7">
        <v>0</v>
      </c>
      <c r="E32" s="7">
        <v>0</v>
      </c>
      <c r="F32" s="7">
        <v>2160</v>
      </c>
      <c r="G32" s="7">
        <v>0</v>
      </c>
      <c r="H32" s="7">
        <v>2160</v>
      </c>
      <c r="I32" s="7">
        <v>0</v>
      </c>
      <c r="J32" s="8">
        <v>2160</v>
      </c>
    </row>
    <row r="33" spans="1:10" x14ac:dyDescent="0.35">
      <c r="A33" s="7">
        <v>200</v>
      </c>
      <c r="B33" s="7" t="s">
        <v>174</v>
      </c>
      <c r="C33" s="7">
        <v>0</v>
      </c>
      <c r="D33" s="7">
        <v>0</v>
      </c>
      <c r="E33" s="7">
        <v>276700</v>
      </c>
      <c r="F33" s="7">
        <v>27890.65</v>
      </c>
      <c r="G33" s="7">
        <v>276700</v>
      </c>
      <c r="H33" s="7">
        <v>27890.65</v>
      </c>
      <c r="I33" s="7">
        <v>248809.35</v>
      </c>
      <c r="J33" s="8">
        <v>0</v>
      </c>
    </row>
    <row r="34" spans="1:10" x14ac:dyDescent="0.35">
      <c r="A34" s="7">
        <v>401</v>
      </c>
      <c r="B34" s="7" t="s">
        <v>208</v>
      </c>
      <c r="C34" s="7">
        <v>0</v>
      </c>
      <c r="D34" s="7">
        <v>0</v>
      </c>
      <c r="E34" s="7">
        <v>2700</v>
      </c>
      <c r="F34" s="7">
        <v>0</v>
      </c>
      <c r="G34" s="7">
        <v>2700</v>
      </c>
      <c r="H34" s="7">
        <v>0</v>
      </c>
      <c r="I34" s="7">
        <v>2700</v>
      </c>
      <c r="J34" s="8">
        <v>0</v>
      </c>
    </row>
    <row r="35" spans="1:10" x14ac:dyDescent="0.35">
      <c r="A35" s="9">
        <v>401</v>
      </c>
      <c r="B35" s="7" t="s">
        <v>209</v>
      </c>
      <c r="C35" s="7">
        <v>0</v>
      </c>
      <c r="D35" s="7">
        <v>0</v>
      </c>
      <c r="E35" s="7">
        <v>790</v>
      </c>
      <c r="F35" s="7">
        <v>0</v>
      </c>
      <c r="G35" s="7">
        <v>790</v>
      </c>
      <c r="H35" s="7">
        <v>0</v>
      </c>
      <c r="I35" s="7">
        <v>790</v>
      </c>
      <c r="J35" s="8">
        <v>0</v>
      </c>
    </row>
    <row r="36" spans="1:10" x14ac:dyDescent="0.35">
      <c r="A36" s="9">
        <v>401</v>
      </c>
      <c r="B36" s="7" t="s">
        <v>210</v>
      </c>
      <c r="C36" s="7">
        <v>0</v>
      </c>
      <c r="D36" s="7">
        <v>0</v>
      </c>
      <c r="E36" s="7">
        <v>1629</v>
      </c>
      <c r="F36" s="7">
        <v>0</v>
      </c>
      <c r="G36" s="7">
        <v>1629</v>
      </c>
      <c r="H36" s="7">
        <v>0</v>
      </c>
      <c r="I36" s="7">
        <v>1629</v>
      </c>
      <c r="J36" s="8">
        <v>0</v>
      </c>
    </row>
    <row r="37" spans="1:10" x14ac:dyDescent="0.35">
      <c r="A37" s="9">
        <v>401</v>
      </c>
      <c r="B37" s="7" t="s">
        <v>211</v>
      </c>
      <c r="C37" s="7">
        <v>0</v>
      </c>
      <c r="D37" s="7">
        <v>0</v>
      </c>
      <c r="E37" s="7">
        <v>531</v>
      </c>
      <c r="F37" s="7">
        <v>0</v>
      </c>
      <c r="G37" s="7">
        <v>531</v>
      </c>
      <c r="H37" s="7">
        <v>0</v>
      </c>
      <c r="I37" s="7">
        <v>531</v>
      </c>
      <c r="J37" s="8">
        <v>0</v>
      </c>
    </row>
    <row r="38" spans="1:10" x14ac:dyDescent="0.35">
      <c r="A38" s="7">
        <v>502</v>
      </c>
      <c r="B38" s="7" t="s">
        <v>174</v>
      </c>
      <c r="C38" s="7">
        <v>0</v>
      </c>
      <c r="D38" s="7">
        <v>0</v>
      </c>
      <c r="E38" s="7">
        <v>27890.65</v>
      </c>
      <c r="F38" s="7">
        <v>0</v>
      </c>
      <c r="G38" s="7">
        <v>27890.65</v>
      </c>
      <c r="H38" s="7">
        <v>0</v>
      </c>
      <c r="I38" s="7">
        <v>27890.65</v>
      </c>
      <c r="J38" s="8">
        <v>0</v>
      </c>
    </row>
    <row r="39" spans="1:10" x14ac:dyDescent="0.35">
      <c r="A39" s="7">
        <v>701</v>
      </c>
      <c r="B39" s="7" t="s">
        <v>167</v>
      </c>
      <c r="C39" s="7">
        <v>0</v>
      </c>
      <c r="D39" s="7">
        <v>0</v>
      </c>
      <c r="E39" s="7">
        <v>0</v>
      </c>
      <c r="F39" s="7">
        <v>19000</v>
      </c>
      <c r="G39" s="7">
        <v>0</v>
      </c>
      <c r="H39" s="7">
        <v>19000</v>
      </c>
      <c r="I39" s="7">
        <v>0</v>
      </c>
      <c r="J39" s="8">
        <v>19000</v>
      </c>
    </row>
    <row r="40" spans="1:10" x14ac:dyDescent="0.35">
      <c r="A40" s="9">
        <v>701</v>
      </c>
      <c r="B40" s="7" t="s">
        <v>168</v>
      </c>
      <c r="C40" s="7">
        <v>0</v>
      </c>
      <c r="D40" s="7">
        <v>0</v>
      </c>
      <c r="E40" s="7">
        <v>0</v>
      </c>
      <c r="F40" s="7">
        <v>97000</v>
      </c>
      <c r="G40" s="7">
        <v>0</v>
      </c>
      <c r="H40" s="7">
        <v>97000</v>
      </c>
      <c r="I40" s="7">
        <v>0</v>
      </c>
      <c r="J40" s="8">
        <v>97000</v>
      </c>
    </row>
    <row r="41" spans="1:10" x14ac:dyDescent="0.35">
      <c r="A41" s="92">
        <v>701</v>
      </c>
      <c r="B41" s="10" t="s">
        <v>170</v>
      </c>
      <c r="C41" s="10">
        <v>0</v>
      </c>
      <c r="D41" s="10">
        <v>0</v>
      </c>
      <c r="E41" s="10">
        <v>0</v>
      </c>
      <c r="F41" s="10">
        <v>62000</v>
      </c>
      <c r="G41" s="10">
        <v>0</v>
      </c>
      <c r="H41" s="10">
        <v>62000</v>
      </c>
      <c r="I41" s="10">
        <v>0</v>
      </c>
      <c r="J41" s="12">
        <v>62000</v>
      </c>
    </row>
  </sheetData>
  <conditionalFormatting sqref="M7">
    <cfRule type="cellIs" dxfId="7" priority="6" operator="equal">
      <formula>$M$8</formula>
    </cfRule>
  </conditionalFormatting>
  <conditionalFormatting sqref="M8">
    <cfRule type="cellIs" dxfId="6" priority="5" operator="equal">
      <formula>$M$7</formula>
    </cfRule>
  </conditionalFormatting>
  <conditionalFormatting sqref="M9">
    <cfRule type="cellIs" dxfId="5" priority="4" operator="equal">
      <formula>$M$10</formula>
    </cfRule>
  </conditionalFormatting>
  <conditionalFormatting sqref="M10">
    <cfRule type="cellIs" dxfId="4" priority="3" operator="equal">
      <formula>$M$9</formula>
    </cfRule>
  </conditionalFormatting>
  <conditionalFormatting sqref="M11">
    <cfRule type="cellIs" dxfId="3" priority="2" operator="equal">
      <formula>$M$12</formula>
    </cfRule>
  </conditionalFormatting>
  <conditionalFormatting sqref="M12">
    <cfRule type="cellIs" dxfId="2" priority="1" operator="equal">
      <formula>$M$11</formula>
    </cfRule>
  </conditionalFormatting>
  <pageMargins left="0.7" right="0.7" top="0.75" bottom="0.75" header="0.3" footer="0.3"/>
  <pageSetup paperSize="9" orientation="portrait" horizontalDpi="300" verticalDpi="0" copies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showGridLines="0" workbookViewId="0">
      <selection activeCell="E18" sqref="E18"/>
    </sheetView>
  </sheetViews>
  <sheetFormatPr defaultRowHeight="14.5" x14ac:dyDescent="0.35"/>
  <cols>
    <col min="1" max="1" width="16.7265625" bestFit="1" customWidth="1"/>
    <col min="2" max="2" width="18" customWidth="1"/>
    <col min="3" max="3" width="12.1796875" customWidth="1"/>
    <col min="4" max="4" width="14.08984375" customWidth="1"/>
    <col min="5" max="5" width="13.90625" customWidth="1"/>
    <col min="6" max="6" width="10.453125" customWidth="1"/>
    <col min="7" max="7" width="15.1796875" customWidth="1"/>
    <col min="8" max="8" width="13.36328125" customWidth="1"/>
    <col min="9" max="9" width="1.453125" customWidth="1"/>
    <col min="10" max="10" width="13.36328125" style="23" customWidth="1"/>
    <col min="11" max="11" width="12.6328125" bestFit="1" customWidth="1"/>
    <col min="12" max="12" width="12.7265625" bestFit="1" customWidth="1"/>
  </cols>
  <sheetData>
    <row r="1" spans="1:12" ht="15" thickBot="1" x14ac:dyDescent="0.4">
      <c r="A1" s="5" t="s">
        <v>39</v>
      </c>
      <c r="B1" s="5" t="s">
        <v>41</v>
      </c>
      <c r="C1" s="5" t="s">
        <v>43</v>
      </c>
      <c r="D1" s="5" t="s">
        <v>44</v>
      </c>
      <c r="E1" s="5" t="s">
        <v>45</v>
      </c>
      <c r="F1" s="5" t="s">
        <v>46</v>
      </c>
      <c r="G1" s="5" t="s">
        <v>48</v>
      </c>
      <c r="H1" s="8" t="s">
        <v>188</v>
      </c>
      <c r="I1" s="14"/>
      <c r="J1" s="32" t="s">
        <v>190</v>
      </c>
    </row>
    <row r="2" spans="1:12" ht="15" thickBot="1" x14ac:dyDescent="0.4">
      <c r="A2" s="7" t="s">
        <v>174</v>
      </c>
      <c r="B2" s="7" t="s">
        <v>174</v>
      </c>
      <c r="C2" s="7" t="s">
        <v>174</v>
      </c>
      <c r="D2" s="7" t="s">
        <v>174</v>
      </c>
      <c r="E2" s="7" t="s">
        <v>174</v>
      </c>
      <c r="F2" s="7" t="s">
        <v>174</v>
      </c>
      <c r="G2" s="7" t="s">
        <v>174</v>
      </c>
      <c r="H2" s="16">
        <v>20298119.679999992</v>
      </c>
      <c r="I2" s="30"/>
      <c r="J2" s="33"/>
      <c r="K2" s="31" t="s">
        <v>189</v>
      </c>
      <c r="L2" s="27" t="e">
        <f>IF(ZOiS!M7=GETPIVOTDATA("ns1:SumaKwotOperacji",Dziennik!$A$1,"ns1:NrZapisuDziennika","3/01-17/Lp.1","ns1:NrDowoduKsiegowego","4/DIM","ns1:DataOperacji",DATE(2017,1,27),"ns1:DataDowodu",DATE(2017,1,25),"ns1:DataKsiegowania",DATE(2017,1,31),"ns1:KodOperatora","Admin","ns1:DziennikKwotaOperacji",2691.69),"OK","BŁĄD")</f>
        <v>#REF!</v>
      </c>
    </row>
    <row r="3" spans="1:12" ht="15" thickBot="1" x14ac:dyDescent="0.4">
      <c r="A3" s="7" t="s">
        <v>259</v>
      </c>
      <c r="B3" s="7" t="s">
        <v>271</v>
      </c>
      <c r="C3" s="25">
        <v>43100</v>
      </c>
      <c r="D3" s="25">
        <v>43100</v>
      </c>
      <c r="E3" s="25">
        <v>43100</v>
      </c>
      <c r="F3" s="7" t="s">
        <v>171</v>
      </c>
      <c r="G3" s="7">
        <v>197.62</v>
      </c>
      <c r="H3" s="16">
        <v>317158.12</v>
      </c>
      <c r="I3" s="28"/>
      <c r="J3" s="33" t="str">
        <f>IF(C3&lt;=C4,"OK","BŁĄD")</f>
        <v>BŁĄD</v>
      </c>
      <c r="K3" t="s">
        <v>191</v>
      </c>
      <c r="L3" s="29">
        <f>SUM(G:G)</f>
        <v>317158.12000000005</v>
      </c>
    </row>
    <row r="4" spans="1:12" x14ac:dyDescent="0.35">
      <c r="A4" s="9"/>
      <c r="B4" s="9"/>
      <c r="C4" s="9"/>
      <c r="D4" s="9"/>
      <c r="E4" s="9"/>
      <c r="F4" s="9"/>
      <c r="G4" s="93">
        <v>178000</v>
      </c>
      <c r="H4" s="94">
        <v>317158.12</v>
      </c>
      <c r="I4" s="28"/>
      <c r="J4" s="33" t="str">
        <f t="shared" ref="J4:J17" si="0">IF(C4&lt;=C5,"OK","BŁĄD")</f>
        <v>OK</v>
      </c>
    </row>
    <row r="5" spans="1:12" x14ac:dyDescent="0.35">
      <c r="A5" s="9"/>
      <c r="B5" s="9"/>
      <c r="C5" s="9"/>
      <c r="D5" s="9"/>
      <c r="E5" s="9"/>
      <c r="F5" s="9"/>
      <c r="G5" s="93">
        <v>27890.65</v>
      </c>
      <c r="H5" s="94">
        <v>317158.12</v>
      </c>
      <c r="I5" s="28"/>
      <c r="J5" s="33" t="str">
        <f t="shared" si="0"/>
        <v>OK</v>
      </c>
    </row>
    <row r="6" spans="1:12" x14ac:dyDescent="0.35">
      <c r="A6" s="9"/>
      <c r="B6" s="9"/>
      <c r="C6" s="9"/>
      <c r="D6" s="9"/>
      <c r="E6" s="9"/>
      <c r="F6" s="9"/>
      <c r="G6" s="93">
        <v>3490</v>
      </c>
      <c r="H6" s="94">
        <v>317158.12</v>
      </c>
      <c r="I6" s="28"/>
      <c r="J6" s="33" t="str">
        <f t="shared" si="0"/>
        <v>OK</v>
      </c>
    </row>
    <row r="7" spans="1:12" x14ac:dyDescent="0.35">
      <c r="A7" s="9"/>
      <c r="B7" s="9"/>
      <c r="C7" s="9"/>
      <c r="D7" s="9"/>
      <c r="E7" s="9"/>
      <c r="F7" s="9"/>
      <c r="G7" s="93">
        <v>98700</v>
      </c>
      <c r="H7" s="94">
        <v>317158.12</v>
      </c>
      <c r="I7" s="28"/>
      <c r="J7" s="33" t="str">
        <f t="shared" si="0"/>
        <v>OK</v>
      </c>
    </row>
    <row r="8" spans="1:12" x14ac:dyDescent="0.35">
      <c r="A8" s="7" t="s">
        <v>260</v>
      </c>
      <c r="B8" s="7" t="s">
        <v>272</v>
      </c>
      <c r="C8" s="25">
        <v>43100</v>
      </c>
      <c r="D8" s="25">
        <v>43100</v>
      </c>
      <c r="E8" s="25">
        <v>43100</v>
      </c>
      <c r="F8" s="7" t="s">
        <v>171</v>
      </c>
      <c r="G8" s="7">
        <v>536.96</v>
      </c>
      <c r="H8" s="16">
        <v>317158.12</v>
      </c>
      <c r="I8" s="28"/>
      <c r="J8" s="33" t="str">
        <f t="shared" si="0"/>
        <v>OK</v>
      </c>
    </row>
    <row r="9" spans="1:12" x14ac:dyDescent="0.35">
      <c r="A9" s="7" t="s">
        <v>261</v>
      </c>
      <c r="B9" s="7" t="s">
        <v>273</v>
      </c>
      <c r="C9" s="25">
        <v>43100</v>
      </c>
      <c r="D9" s="25">
        <v>43100</v>
      </c>
      <c r="E9" s="25">
        <v>43100</v>
      </c>
      <c r="F9" s="7" t="s">
        <v>171</v>
      </c>
      <c r="G9" s="7">
        <v>142.56</v>
      </c>
      <c r="H9" s="16">
        <v>317158.12</v>
      </c>
      <c r="I9" s="28"/>
      <c r="J9" s="33" t="str">
        <f t="shared" si="0"/>
        <v>OK</v>
      </c>
    </row>
    <row r="10" spans="1:12" x14ac:dyDescent="0.35">
      <c r="A10" s="7" t="s">
        <v>262</v>
      </c>
      <c r="B10" s="7" t="s">
        <v>274</v>
      </c>
      <c r="C10" s="25">
        <v>43100</v>
      </c>
      <c r="D10" s="25">
        <v>43100</v>
      </c>
      <c r="E10" s="25">
        <v>43100</v>
      </c>
      <c r="F10" s="7" t="s">
        <v>171</v>
      </c>
      <c r="G10" s="7">
        <v>2.16</v>
      </c>
      <c r="H10" s="16">
        <v>317158.12</v>
      </c>
      <c r="I10" s="28"/>
      <c r="J10" s="33" t="str">
        <f t="shared" si="0"/>
        <v>OK</v>
      </c>
    </row>
    <row r="11" spans="1:12" x14ac:dyDescent="0.35">
      <c r="A11" s="7" t="s">
        <v>263</v>
      </c>
      <c r="B11" s="7" t="s">
        <v>275</v>
      </c>
      <c r="C11" s="25">
        <v>43100</v>
      </c>
      <c r="D11" s="25">
        <v>43100</v>
      </c>
      <c r="E11" s="25">
        <v>43100</v>
      </c>
      <c r="F11" s="7" t="s">
        <v>171</v>
      </c>
      <c r="G11" s="7">
        <v>91.77</v>
      </c>
      <c r="H11" s="16">
        <v>317158.12</v>
      </c>
      <c r="I11" s="28"/>
      <c r="J11" s="33" t="str">
        <f t="shared" si="0"/>
        <v>OK</v>
      </c>
    </row>
    <row r="12" spans="1:12" x14ac:dyDescent="0.35">
      <c r="A12" s="7" t="s">
        <v>264</v>
      </c>
      <c r="B12" s="7" t="s">
        <v>276</v>
      </c>
      <c r="C12" s="25">
        <v>43100</v>
      </c>
      <c r="D12" s="25">
        <v>43100</v>
      </c>
      <c r="E12" s="25">
        <v>43100</v>
      </c>
      <c r="F12" s="7" t="s">
        <v>171</v>
      </c>
      <c r="G12" s="7">
        <v>296.39999999999998</v>
      </c>
      <c r="H12" s="16">
        <v>317158.12</v>
      </c>
      <c r="I12" s="28"/>
      <c r="J12" s="33" t="str">
        <f t="shared" si="0"/>
        <v>OK</v>
      </c>
    </row>
    <row r="13" spans="1:12" x14ac:dyDescent="0.35">
      <c r="A13" s="7" t="s">
        <v>265</v>
      </c>
      <c r="B13" s="7" t="s">
        <v>271</v>
      </c>
      <c r="C13" s="25">
        <v>43100</v>
      </c>
      <c r="D13" s="25">
        <v>43100</v>
      </c>
      <c r="E13" s="25">
        <v>43100</v>
      </c>
      <c r="F13" s="7" t="s">
        <v>171</v>
      </c>
      <c r="G13" s="7">
        <v>2160</v>
      </c>
      <c r="H13" s="16">
        <v>317158.12</v>
      </c>
      <c r="I13" s="28"/>
      <c r="J13" s="33" t="str">
        <f t="shared" si="0"/>
        <v>OK</v>
      </c>
    </row>
    <row r="14" spans="1:12" x14ac:dyDescent="0.35">
      <c r="A14" s="10" t="s">
        <v>266</v>
      </c>
      <c r="B14" s="10" t="s">
        <v>271</v>
      </c>
      <c r="C14" s="26">
        <v>43100</v>
      </c>
      <c r="D14" s="26">
        <v>43100</v>
      </c>
      <c r="E14" s="26">
        <v>43100</v>
      </c>
      <c r="F14" s="10" t="s">
        <v>171</v>
      </c>
      <c r="G14" s="10">
        <v>5650</v>
      </c>
      <c r="H14" s="17">
        <v>317158.12</v>
      </c>
      <c r="I14" s="28"/>
      <c r="J14" s="33" t="str">
        <f t="shared" si="0"/>
        <v>BŁĄD</v>
      </c>
    </row>
    <row r="15" spans="1:12" x14ac:dyDescent="0.35">
      <c r="I15" s="28"/>
      <c r="J15" s="33" t="str">
        <f t="shared" si="0"/>
        <v>OK</v>
      </c>
    </row>
    <row r="16" spans="1:12" x14ac:dyDescent="0.35">
      <c r="I16" s="28"/>
      <c r="J16" s="33" t="str">
        <f t="shared" si="0"/>
        <v>OK</v>
      </c>
    </row>
    <row r="17" spans="9:10" x14ac:dyDescent="0.35">
      <c r="I17" s="28"/>
      <c r="J17" s="33" t="str">
        <f t="shared" si="0"/>
        <v>OK</v>
      </c>
    </row>
  </sheetData>
  <conditionalFormatting sqref="L2">
    <cfRule type="cellIs" dxfId="1" priority="2" operator="equal">
      <formula>"OK"</formula>
    </cfRule>
  </conditionalFormatting>
  <conditionalFormatting sqref="L3">
    <cfRule type="cellIs" dxfId="0" priority="1" operator="equal">
      <formula>$H$4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showGridLines="0" workbookViewId="0">
      <selection activeCell="N3" sqref="N3"/>
    </sheetView>
  </sheetViews>
  <sheetFormatPr defaultRowHeight="14.5" x14ac:dyDescent="0.35"/>
  <cols>
    <col min="1" max="1" width="13.90625" customWidth="1"/>
    <col min="2" max="2" width="9" customWidth="1"/>
    <col min="3" max="3" width="8.6328125" customWidth="1"/>
    <col min="4" max="4" width="9.6328125" customWidth="1"/>
    <col min="9" max="9" width="12.54296875" customWidth="1"/>
    <col min="10" max="10" width="10.81640625" customWidth="1"/>
    <col min="11" max="11" width="7.81640625" customWidth="1"/>
    <col min="12" max="12" width="4.08984375" customWidth="1"/>
    <col min="13" max="13" width="9.54296875" style="39" customWidth="1"/>
    <col min="14" max="14" width="9.90625" style="3" bestFit="1" customWidth="1"/>
  </cols>
  <sheetData>
    <row r="1" spans="1:14" ht="15" thickBot="1" x14ac:dyDescent="0.4">
      <c r="A1" s="5" t="s">
        <v>52</v>
      </c>
      <c r="B1" s="5" t="s">
        <v>53</v>
      </c>
      <c r="C1" s="5" t="s">
        <v>54</v>
      </c>
      <c r="D1" s="5" t="s">
        <v>55</v>
      </c>
      <c r="E1" s="5" t="s">
        <v>56</v>
      </c>
      <c r="F1" s="5" t="s">
        <v>58</v>
      </c>
      <c r="G1" s="5" t="s">
        <v>59</v>
      </c>
      <c r="H1" s="5" t="s">
        <v>60</v>
      </c>
      <c r="I1" s="5" t="s">
        <v>61</v>
      </c>
      <c r="J1" s="7" t="s">
        <v>192</v>
      </c>
      <c r="K1" s="34" t="s">
        <v>193</v>
      </c>
      <c r="M1" s="44" t="s">
        <v>194</v>
      </c>
      <c r="N1" s="45" t="s">
        <v>195</v>
      </c>
    </row>
    <row r="2" spans="1:14" x14ac:dyDescent="0.35">
      <c r="A2" s="7" t="s">
        <v>174</v>
      </c>
      <c r="B2" s="7" t="s">
        <v>174</v>
      </c>
      <c r="C2" s="7" t="s">
        <v>174</v>
      </c>
      <c r="D2" s="7" t="s">
        <v>174</v>
      </c>
      <c r="E2" s="7" t="s">
        <v>174</v>
      </c>
      <c r="F2" s="7" t="s">
        <v>174</v>
      </c>
      <c r="G2" s="7" t="s">
        <v>174</v>
      </c>
      <c r="H2" s="7" t="s">
        <v>174</v>
      </c>
      <c r="I2" s="7" t="s">
        <v>174</v>
      </c>
      <c r="J2" s="35">
        <v>15223589.759999985</v>
      </c>
      <c r="K2" s="36">
        <v>15223589.759999985</v>
      </c>
      <c r="M2" s="42" t="str">
        <f>IFERROR(C2/D2,"")</f>
        <v/>
      </c>
      <c r="N2" s="43" t="str">
        <f>IF(M2&lt;&gt;"",VLOOKUP(Zapisy!A2,Dziennik!$A$3:$C$21,3,FALSE),"")</f>
        <v/>
      </c>
    </row>
    <row r="3" spans="1:14" x14ac:dyDescent="0.35">
      <c r="A3" s="7" t="s">
        <v>259</v>
      </c>
      <c r="B3" s="7" t="s">
        <v>172</v>
      </c>
      <c r="C3" s="7">
        <v>0</v>
      </c>
      <c r="D3" s="7" t="s">
        <v>174</v>
      </c>
      <c r="E3" s="7" t="s">
        <v>174</v>
      </c>
      <c r="F3" s="7" t="s">
        <v>86</v>
      </c>
      <c r="G3" s="7">
        <v>197.62</v>
      </c>
      <c r="H3" s="7" t="s">
        <v>174</v>
      </c>
      <c r="I3" s="7" t="s">
        <v>174</v>
      </c>
      <c r="J3" s="35">
        <v>317158.12</v>
      </c>
      <c r="K3" s="36">
        <v>317158.12</v>
      </c>
      <c r="M3" s="41" t="str">
        <f t="shared" ref="M3:M33" si="0">IFERROR(C3/D3,"")</f>
        <v/>
      </c>
      <c r="N3" s="40" t="str">
        <f>IF(M3&lt;&gt;"",VLOOKUP(Zapisy!A3,Dziennik!$A$3:$C$21,3,FALSE),"")</f>
        <v/>
      </c>
    </row>
    <row r="4" spans="1:14" x14ac:dyDescent="0.35">
      <c r="A4" s="9" t="s">
        <v>259</v>
      </c>
      <c r="B4" s="7" t="s">
        <v>100</v>
      </c>
      <c r="C4" s="7">
        <v>197.62</v>
      </c>
      <c r="D4" s="7" t="s">
        <v>174</v>
      </c>
      <c r="E4" s="7" t="s">
        <v>174</v>
      </c>
      <c r="F4" s="7" t="s">
        <v>172</v>
      </c>
      <c r="G4" s="7">
        <v>0</v>
      </c>
      <c r="H4" s="7" t="s">
        <v>174</v>
      </c>
      <c r="I4" s="7" t="s">
        <v>174</v>
      </c>
      <c r="J4" s="35">
        <v>317158.12</v>
      </c>
      <c r="K4" s="36">
        <v>317158.12</v>
      </c>
      <c r="M4" s="41" t="str">
        <f t="shared" si="0"/>
        <v/>
      </c>
      <c r="N4" s="40" t="str">
        <f>IF(M4&lt;&gt;"",VLOOKUP(Zapisy!A4,Dziennik!$A$3:$C$21,3,FALSE),"")</f>
        <v/>
      </c>
    </row>
    <row r="5" spans="1:14" x14ac:dyDescent="0.35">
      <c r="A5" s="7" t="s">
        <v>260</v>
      </c>
      <c r="B5" s="7" t="s">
        <v>172</v>
      </c>
      <c r="C5" s="7">
        <v>0</v>
      </c>
      <c r="D5" s="7" t="s">
        <v>174</v>
      </c>
      <c r="E5" s="7" t="s">
        <v>174</v>
      </c>
      <c r="F5" s="7" t="s">
        <v>77</v>
      </c>
      <c r="G5" s="7">
        <v>536.96</v>
      </c>
      <c r="H5" s="7" t="s">
        <v>174</v>
      </c>
      <c r="I5" s="7" t="s">
        <v>174</v>
      </c>
      <c r="J5" s="35">
        <v>317158.12</v>
      </c>
      <c r="K5" s="36">
        <v>317158.12</v>
      </c>
      <c r="M5" s="41" t="str">
        <f t="shared" si="0"/>
        <v/>
      </c>
      <c r="N5" s="40" t="str">
        <f>IF(M5&lt;&gt;"",VLOOKUP(Zapisy!A5,Dziennik!$A$3:$C$21,3,FALSE),"")</f>
        <v/>
      </c>
    </row>
    <row r="6" spans="1:14" x14ac:dyDescent="0.35">
      <c r="A6" s="9" t="s">
        <v>260</v>
      </c>
      <c r="B6" s="7" t="s">
        <v>100</v>
      </c>
      <c r="C6" s="7">
        <v>536.96</v>
      </c>
      <c r="D6" s="7" t="s">
        <v>174</v>
      </c>
      <c r="E6" s="7" t="s">
        <v>174</v>
      </c>
      <c r="F6" s="7" t="s">
        <v>172</v>
      </c>
      <c r="G6" s="7">
        <v>0</v>
      </c>
      <c r="H6" s="7" t="s">
        <v>174</v>
      </c>
      <c r="I6" s="7" t="s">
        <v>174</v>
      </c>
      <c r="J6" s="35">
        <v>317158.12</v>
      </c>
      <c r="K6" s="36">
        <v>317158.12</v>
      </c>
      <c r="M6" s="41" t="str">
        <f t="shared" si="0"/>
        <v/>
      </c>
      <c r="N6" s="40" t="str">
        <f>IF(M6&lt;&gt;"",VLOOKUP(Zapisy!A6,Dziennik!$A$3:$C$21,3,FALSE),"")</f>
        <v/>
      </c>
    </row>
    <row r="7" spans="1:14" x14ac:dyDescent="0.35">
      <c r="A7" s="7" t="s">
        <v>261</v>
      </c>
      <c r="B7" s="7" t="s">
        <v>172</v>
      </c>
      <c r="C7" s="7">
        <v>0</v>
      </c>
      <c r="D7" s="7" t="s">
        <v>174</v>
      </c>
      <c r="E7" s="7" t="s">
        <v>174</v>
      </c>
      <c r="F7" s="7" t="s">
        <v>77</v>
      </c>
      <c r="G7" s="7">
        <v>142.56</v>
      </c>
      <c r="H7" s="7" t="s">
        <v>174</v>
      </c>
      <c r="I7" s="7" t="s">
        <v>174</v>
      </c>
      <c r="J7" s="35">
        <v>317158.12</v>
      </c>
      <c r="K7" s="36">
        <v>317158.12</v>
      </c>
      <c r="M7" s="41" t="str">
        <f t="shared" si="0"/>
        <v/>
      </c>
      <c r="N7" s="40" t="str">
        <f>IF(M7&lt;&gt;"",VLOOKUP(Zapisy!A7,Dziennik!$A$3:$C$21,3,FALSE),"")</f>
        <v/>
      </c>
    </row>
    <row r="8" spans="1:14" x14ac:dyDescent="0.35">
      <c r="A8" s="9" t="s">
        <v>261</v>
      </c>
      <c r="B8" s="7" t="s">
        <v>100</v>
      </c>
      <c r="C8" s="7">
        <v>142.56</v>
      </c>
      <c r="D8" s="7" t="s">
        <v>174</v>
      </c>
      <c r="E8" s="7" t="s">
        <v>174</v>
      </c>
      <c r="F8" s="7" t="s">
        <v>172</v>
      </c>
      <c r="G8" s="7">
        <v>0</v>
      </c>
      <c r="H8" s="7" t="s">
        <v>174</v>
      </c>
      <c r="I8" s="7" t="s">
        <v>174</v>
      </c>
      <c r="J8" s="35">
        <v>317158.12</v>
      </c>
      <c r="K8" s="36">
        <v>317158.12</v>
      </c>
      <c r="M8" s="41" t="str">
        <f t="shared" si="0"/>
        <v/>
      </c>
      <c r="N8" s="40" t="str">
        <f>IF(M8&lt;&gt;"",VLOOKUP(Zapisy!A8,Dziennik!$A$3:$C$21,3,FALSE),"")</f>
        <v/>
      </c>
    </row>
    <row r="9" spans="1:14" x14ac:dyDescent="0.35">
      <c r="A9" s="7" t="s">
        <v>262</v>
      </c>
      <c r="B9" s="7" t="s">
        <v>172</v>
      </c>
      <c r="C9" s="7">
        <v>0</v>
      </c>
      <c r="D9" s="7" t="s">
        <v>174</v>
      </c>
      <c r="E9" s="7" t="s">
        <v>174</v>
      </c>
      <c r="F9" s="7" t="s">
        <v>76</v>
      </c>
      <c r="G9" s="7">
        <v>2.16</v>
      </c>
      <c r="H9" s="7" t="s">
        <v>174</v>
      </c>
      <c r="I9" s="7" t="s">
        <v>174</v>
      </c>
      <c r="J9" s="35">
        <v>317158.12</v>
      </c>
      <c r="K9" s="36">
        <v>317158.12</v>
      </c>
      <c r="M9" s="41" t="str">
        <f t="shared" si="0"/>
        <v/>
      </c>
      <c r="N9" s="40" t="str">
        <f>IF(M9&lt;&gt;"",VLOOKUP(Zapisy!A9,Dziennik!$A$3:$C$21,3,FALSE),"")</f>
        <v/>
      </c>
    </row>
    <row r="10" spans="1:14" x14ac:dyDescent="0.35">
      <c r="A10" s="9" t="s">
        <v>262</v>
      </c>
      <c r="B10" s="7" t="s">
        <v>100</v>
      </c>
      <c r="C10" s="7">
        <v>2.16</v>
      </c>
      <c r="D10" s="7" t="s">
        <v>174</v>
      </c>
      <c r="E10" s="7" t="s">
        <v>174</v>
      </c>
      <c r="F10" s="7" t="s">
        <v>172</v>
      </c>
      <c r="G10" s="7">
        <v>0</v>
      </c>
      <c r="H10" s="7" t="s">
        <v>174</v>
      </c>
      <c r="I10" s="7" t="s">
        <v>174</v>
      </c>
      <c r="J10" s="35">
        <v>317158.12</v>
      </c>
      <c r="K10" s="36">
        <v>317158.12</v>
      </c>
      <c r="M10" s="41" t="str">
        <f t="shared" si="0"/>
        <v/>
      </c>
      <c r="N10" s="40" t="str">
        <f>IF(M10&lt;&gt;"",VLOOKUP(Zapisy!A10,Dziennik!$A$3:$C$21,3,FALSE),"")</f>
        <v/>
      </c>
    </row>
    <row r="11" spans="1:14" x14ac:dyDescent="0.35">
      <c r="A11" s="7" t="s">
        <v>263</v>
      </c>
      <c r="B11" s="7" t="s">
        <v>172</v>
      </c>
      <c r="C11" s="7">
        <v>0</v>
      </c>
      <c r="D11" s="7" t="s">
        <v>174</v>
      </c>
      <c r="E11" s="7" t="s">
        <v>174</v>
      </c>
      <c r="F11" s="7" t="s">
        <v>78</v>
      </c>
      <c r="G11" s="7">
        <v>91.77</v>
      </c>
      <c r="H11" s="7" t="s">
        <v>174</v>
      </c>
      <c r="I11" s="7" t="s">
        <v>174</v>
      </c>
      <c r="J11" s="35">
        <v>317158.12</v>
      </c>
      <c r="K11" s="36">
        <v>317158.12</v>
      </c>
      <c r="M11" s="41" t="str">
        <f t="shared" si="0"/>
        <v/>
      </c>
      <c r="N11" s="40" t="str">
        <f>IF(M11&lt;&gt;"",VLOOKUP(Zapisy!A11,Dziennik!$A$3:$C$21,3,FALSE),"")</f>
        <v/>
      </c>
    </row>
    <row r="12" spans="1:14" x14ac:dyDescent="0.35">
      <c r="A12" s="9" t="s">
        <v>263</v>
      </c>
      <c r="B12" s="7" t="s">
        <v>100</v>
      </c>
      <c r="C12" s="7">
        <v>91.77</v>
      </c>
      <c r="D12" s="7" t="s">
        <v>174</v>
      </c>
      <c r="E12" s="7" t="s">
        <v>174</v>
      </c>
      <c r="F12" s="7" t="s">
        <v>172</v>
      </c>
      <c r="G12" s="7">
        <v>0</v>
      </c>
      <c r="H12" s="7" t="s">
        <v>174</v>
      </c>
      <c r="I12" s="7" t="s">
        <v>174</v>
      </c>
      <c r="J12" s="35">
        <v>317158.12</v>
      </c>
      <c r="K12" s="36">
        <v>317158.12</v>
      </c>
      <c r="M12" s="41" t="str">
        <f t="shared" si="0"/>
        <v/>
      </c>
      <c r="N12" s="40" t="str">
        <f>IF(M12&lt;&gt;"",VLOOKUP(Zapisy!A12,Dziennik!$A$3:$C$21,3,FALSE),"")</f>
        <v/>
      </c>
    </row>
    <row r="13" spans="1:14" x14ac:dyDescent="0.35">
      <c r="A13" s="7" t="s">
        <v>264</v>
      </c>
      <c r="B13" s="7" t="s">
        <v>172</v>
      </c>
      <c r="C13" s="7">
        <v>0</v>
      </c>
      <c r="D13" s="7" t="s">
        <v>174</v>
      </c>
      <c r="E13" s="7" t="s">
        <v>174</v>
      </c>
      <c r="F13" s="7" t="s">
        <v>78</v>
      </c>
      <c r="G13" s="7">
        <v>296.39999999999998</v>
      </c>
      <c r="H13" s="7" t="s">
        <v>174</v>
      </c>
      <c r="I13" s="7" t="s">
        <v>174</v>
      </c>
      <c r="J13" s="35">
        <v>317158.12</v>
      </c>
      <c r="K13" s="36">
        <v>317158.12</v>
      </c>
      <c r="M13" s="41" t="str">
        <f t="shared" si="0"/>
        <v/>
      </c>
      <c r="N13" s="40" t="str">
        <f>IF(M13&lt;&gt;"",VLOOKUP(Zapisy!A13,Dziennik!$A$3:$C$21,3,FALSE),"")</f>
        <v/>
      </c>
    </row>
    <row r="14" spans="1:14" x14ac:dyDescent="0.35">
      <c r="A14" s="9" t="s">
        <v>264</v>
      </c>
      <c r="B14" s="7" t="s">
        <v>100</v>
      </c>
      <c r="C14" s="7">
        <v>296.39999999999998</v>
      </c>
      <c r="D14" s="7" t="s">
        <v>174</v>
      </c>
      <c r="E14" s="7" t="s">
        <v>174</v>
      </c>
      <c r="F14" s="7" t="s">
        <v>172</v>
      </c>
      <c r="G14" s="7">
        <v>0</v>
      </c>
      <c r="H14" s="7" t="s">
        <v>174</v>
      </c>
      <c r="I14" s="7" t="s">
        <v>174</v>
      </c>
      <c r="J14" s="35">
        <v>317158.12</v>
      </c>
      <c r="K14" s="36">
        <v>317158.12</v>
      </c>
      <c r="M14" s="41" t="str">
        <f t="shared" si="0"/>
        <v/>
      </c>
      <c r="N14" s="40" t="str">
        <f>IF(M14&lt;&gt;"",VLOOKUP(Zapisy!A14,Dziennik!$A$3:$C$21,3,FALSE),"")</f>
        <v/>
      </c>
    </row>
    <row r="15" spans="1:14" x14ac:dyDescent="0.35">
      <c r="A15" s="7" t="s">
        <v>280</v>
      </c>
      <c r="B15" s="7" t="s">
        <v>172</v>
      </c>
      <c r="C15" s="7">
        <v>0</v>
      </c>
      <c r="D15" s="7" t="s">
        <v>174</v>
      </c>
      <c r="E15" s="7" t="s">
        <v>174</v>
      </c>
      <c r="F15" s="7" t="s">
        <v>97</v>
      </c>
      <c r="G15" s="7">
        <v>98700</v>
      </c>
      <c r="H15" s="7" t="s">
        <v>174</v>
      </c>
      <c r="I15" s="7" t="s">
        <v>174</v>
      </c>
      <c r="J15" s="35">
        <v>317158.12</v>
      </c>
      <c r="K15" s="36">
        <v>317158.12</v>
      </c>
      <c r="M15" s="41" t="str">
        <f t="shared" si="0"/>
        <v/>
      </c>
      <c r="N15" s="40" t="str">
        <f>IF(M15&lt;&gt;"",VLOOKUP(Zapisy!A15,Dziennik!$A$3:$C$21,3,FALSE),"")</f>
        <v/>
      </c>
    </row>
    <row r="16" spans="1:14" x14ac:dyDescent="0.35">
      <c r="A16" s="9" t="s">
        <v>280</v>
      </c>
      <c r="B16" s="9" t="s">
        <v>172</v>
      </c>
      <c r="C16" s="9">
        <v>0</v>
      </c>
      <c r="D16" s="9" t="s">
        <v>174</v>
      </c>
      <c r="E16" s="9" t="s">
        <v>174</v>
      </c>
      <c r="F16" s="7" t="s">
        <v>237</v>
      </c>
      <c r="G16" s="7">
        <v>19000</v>
      </c>
      <c r="H16" s="7" t="s">
        <v>174</v>
      </c>
      <c r="I16" s="7" t="s">
        <v>174</v>
      </c>
      <c r="J16" s="35">
        <v>317158.12</v>
      </c>
      <c r="K16" s="36">
        <v>317158.12</v>
      </c>
      <c r="M16" s="41" t="str">
        <f t="shared" si="0"/>
        <v/>
      </c>
      <c r="N16" s="40" t="str">
        <f>IF(M16&lt;&gt;"",VLOOKUP(Zapisy!A16,Dziennik!$A$3:$C$21,3,FALSE),"")</f>
        <v/>
      </c>
    </row>
    <row r="17" spans="1:14" x14ac:dyDescent="0.35">
      <c r="A17" s="9" t="s">
        <v>280</v>
      </c>
      <c r="B17" s="9" t="s">
        <v>172</v>
      </c>
      <c r="C17" s="9">
        <v>0</v>
      </c>
      <c r="D17" s="9" t="s">
        <v>174</v>
      </c>
      <c r="E17" s="9" t="s">
        <v>174</v>
      </c>
      <c r="F17" s="7" t="s">
        <v>238</v>
      </c>
      <c r="G17" s="7">
        <v>97000</v>
      </c>
      <c r="H17" s="7" t="s">
        <v>174</v>
      </c>
      <c r="I17" s="7" t="s">
        <v>174</v>
      </c>
      <c r="J17" s="35">
        <v>317158.12</v>
      </c>
      <c r="K17" s="36">
        <v>317158.12</v>
      </c>
      <c r="M17" s="41" t="str">
        <f t="shared" si="0"/>
        <v/>
      </c>
      <c r="N17" s="40" t="str">
        <f>IF(M17&lt;&gt;"",VLOOKUP(Zapisy!A17,Dziennik!$A$3:$C$21,3,FALSE),"")</f>
        <v/>
      </c>
    </row>
    <row r="18" spans="1:14" x14ac:dyDescent="0.35">
      <c r="A18" s="9" t="s">
        <v>280</v>
      </c>
      <c r="B18" s="9" t="s">
        <v>172</v>
      </c>
      <c r="C18" s="9">
        <v>0</v>
      </c>
      <c r="D18" s="9" t="s">
        <v>174</v>
      </c>
      <c r="E18" s="9" t="s">
        <v>174</v>
      </c>
      <c r="F18" s="7" t="s">
        <v>239</v>
      </c>
      <c r="G18" s="7">
        <v>62000</v>
      </c>
      <c r="H18" s="7" t="s">
        <v>174</v>
      </c>
      <c r="I18" s="7" t="s">
        <v>174</v>
      </c>
      <c r="J18" s="35">
        <v>317158.12</v>
      </c>
      <c r="K18" s="36">
        <v>317158.12</v>
      </c>
      <c r="M18" s="41" t="str">
        <f t="shared" si="0"/>
        <v/>
      </c>
      <c r="N18" s="40" t="str">
        <f>IF(M18&lt;&gt;"",VLOOKUP(Zapisy!A18,Dziennik!$A$3:$C$21,3,FALSE),"")</f>
        <v/>
      </c>
    </row>
    <row r="19" spans="1:14" x14ac:dyDescent="0.35">
      <c r="A19" s="9" t="s">
        <v>280</v>
      </c>
      <c r="B19" s="9" t="s">
        <v>172</v>
      </c>
      <c r="C19" s="9">
        <v>0</v>
      </c>
      <c r="D19" s="9" t="s">
        <v>174</v>
      </c>
      <c r="E19" s="9" t="s">
        <v>174</v>
      </c>
      <c r="F19" s="7" t="s">
        <v>231</v>
      </c>
      <c r="G19" s="7">
        <v>27890.65</v>
      </c>
      <c r="H19" s="7" t="s">
        <v>174</v>
      </c>
      <c r="I19" s="7" t="s">
        <v>174</v>
      </c>
      <c r="J19" s="35">
        <v>317158.12</v>
      </c>
      <c r="K19" s="36">
        <v>317158.12</v>
      </c>
      <c r="M19" s="41" t="str">
        <f t="shared" si="0"/>
        <v/>
      </c>
      <c r="N19" s="40" t="str">
        <f>IF(M19&lt;&gt;"",VLOOKUP(Zapisy!A19,Dziennik!$A$3:$C$21,3,FALSE),"")</f>
        <v/>
      </c>
    </row>
    <row r="20" spans="1:14" x14ac:dyDescent="0.35">
      <c r="A20" s="9" t="s">
        <v>280</v>
      </c>
      <c r="B20" s="9" t="s">
        <v>172</v>
      </c>
      <c r="C20" s="9">
        <v>0</v>
      </c>
      <c r="D20" s="9" t="s">
        <v>174</v>
      </c>
      <c r="E20" s="9" t="s">
        <v>174</v>
      </c>
      <c r="F20" s="7" t="s">
        <v>229</v>
      </c>
      <c r="G20" s="7">
        <v>3490</v>
      </c>
      <c r="H20" s="7" t="s">
        <v>174</v>
      </c>
      <c r="I20" s="7" t="s">
        <v>174</v>
      </c>
      <c r="J20" s="35">
        <v>317158.12</v>
      </c>
      <c r="K20" s="36">
        <v>317158.12</v>
      </c>
      <c r="M20" s="41" t="str">
        <f t="shared" si="0"/>
        <v/>
      </c>
      <c r="N20" s="40" t="str">
        <f>IF(M20&lt;&gt;"",VLOOKUP(Zapisy!A20,Dziennik!$A$3:$C$21,3,FALSE),"")</f>
        <v/>
      </c>
    </row>
    <row r="21" spans="1:14" x14ac:dyDescent="0.35">
      <c r="A21" s="9" t="s">
        <v>280</v>
      </c>
      <c r="B21" s="7" t="s">
        <v>231</v>
      </c>
      <c r="C21" s="7">
        <v>178000</v>
      </c>
      <c r="D21" s="7" t="s">
        <v>174</v>
      </c>
      <c r="E21" s="7" t="s">
        <v>174</v>
      </c>
      <c r="F21" s="7" t="s">
        <v>172</v>
      </c>
      <c r="G21" s="7">
        <v>0</v>
      </c>
      <c r="H21" s="7" t="s">
        <v>174</v>
      </c>
      <c r="I21" s="7" t="s">
        <v>174</v>
      </c>
      <c r="J21" s="35">
        <v>317158.12</v>
      </c>
      <c r="K21" s="36">
        <v>317158.12</v>
      </c>
      <c r="M21" s="41" t="str">
        <f t="shared" si="0"/>
        <v/>
      </c>
      <c r="N21" s="40" t="str">
        <f>IF(M21&lt;&gt;"",VLOOKUP(Zapisy!A21,Dziennik!$A$3:$C$21,3,FALSE),"")</f>
        <v/>
      </c>
    </row>
    <row r="22" spans="1:14" x14ac:dyDescent="0.35">
      <c r="A22" s="9" t="s">
        <v>280</v>
      </c>
      <c r="B22" s="9" t="s">
        <v>231</v>
      </c>
      <c r="C22" s="7">
        <v>98700</v>
      </c>
      <c r="D22" s="7" t="s">
        <v>174</v>
      </c>
      <c r="E22" s="7" t="s">
        <v>174</v>
      </c>
      <c r="F22" s="7" t="s">
        <v>172</v>
      </c>
      <c r="G22" s="7">
        <v>0</v>
      </c>
      <c r="H22" s="7" t="s">
        <v>174</v>
      </c>
      <c r="I22" s="7" t="s">
        <v>174</v>
      </c>
      <c r="J22" s="35">
        <v>317158.12</v>
      </c>
      <c r="K22" s="36">
        <v>317158.12</v>
      </c>
      <c r="M22" s="41" t="str">
        <f t="shared" si="0"/>
        <v/>
      </c>
      <c r="N22" s="40"/>
    </row>
    <row r="23" spans="1:14" x14ac:dyDescent="0.35">
      <c r="A23" s="9" t="s">
        <v>280</v>
      </c>
      <c r="B23" s="7" t="s">
        <v>236</v>
      </c>
      <c r="C23" s="7">
        <v>27890.65</v>
      </c>
      <c r="D23" s="7" t="s">
        <v>174</v>
      </c>
      <c r="E23" s="7" t="s">
        <v>174</v>
      </c>
      <c r="F23" s="7" t="s">
        <v>172</v>
      </c>
      <c r="G23" s="7">
        <v>0</v>
      </c>
      <c r="H23" s="7" t="s">
        <v>174</v>
      </c>
      <c r="I23" s="7" t="s">
        <v>174</v>
      </c>
      <c r="J23" s="35">
        <v>317158.12</v>
      </c>
      <c r="K23" s="36">
        <v>317158.12</v>
      </c>
      <c r="M23" s="41" t="str">
        <f t="shared" si="0"/>
        <v/>
      </c>
      <c r="N23" s="40"/>
    </row>
    <row r="24" spans="1:14" x14ac:dyDescent="0.35">
      <c r="A24" s="9" t="s">
        <v>280</v>
      </c>
      <c r="B24" s="7" t="s">
        <v>233</v>
      </c>
      <c r="C24" s="7">
        <v>790</v>
      </c>
      <c r="D24" s="7" t="s">
        <v>174</v>
      </c>
      <c r="E24" s="7" t="s">
        <v>174</v>
      </c>
      <c r="F24" s="7" t="s">
        <v>172</v>
      </c>
      <c r="G24" s="7">
        <v>0</v>
      </c>
      <c r="H24" s="7" t="s">
        <v>174</v>
      </c>
      <c r="I24" s="7" t="s">
        <v>174</v>
      </c>
      <c r="J24" s="35">
        <v>317158.12</v>
      </c>
      <c r="K24" s="36">
        <v>317158.12</v>
      </c>
      <c r="M24" s="41" t="str">
        <f t="shared" si="0"/>
        <v/>
      </c>
      <c r="N24" s="40"/>
    </row>
    <row r="25" spans="1:14" x14ac:dyDescent="0.35">
      <c r="A25" s="9" t="s">
        <v>280</v>
      </c>
      <c r="B25" s="7" t="s">
        <v>232</v>
      </c>
      <c r="C25" s="7">
        <v>2700</v>
      </c>
      <c r="D25" s="7" t="s">
        <v>174</v>
      </c>
      <c r="E25" s="7" t="s">
        <v>174</v>
      </c>
      <c r="F25" s="7" t="s">
        <v>172</v>
      </c>
      <c r="G25" s="7">
        <v>0</v>
      </c>
      <c r="H25" s="7" t="s">
        <v>174</v>
      </c>
      <c r="I25" s="7" t="s">
        <v>174</v>
      </c>
      <c r="J25" s="35">
        <v>317158.12</v>
      </c>
      <c r="K25" s="36">
        <v>317158.12</v>
      </c>
      <c r="M25" s="41" t="str">
        <f t="shared" si="0"/>
        <v/>
      </c>
      <c r="N25" s="40"/>
    </row>
    <row r="26" spans="1:14" x14ac:dyDescent="0.35">
      <c r="A26" s="7" t="s">
        <v>281</v>
      </c>
      <c r="B26" s="7" t="s">
        <v>172</v>
      </c>
      <c r="C26" s="7">
        <v>0</v>
      </c>
      <c r="D26" s="7" t="s">
        <v>174</v>
      </c>
      <c r="E26" s="7" t="s">
        <v>174</v>
      </c>
      <c r="F26" s="7" t="s">
        <v>230</v>
      </c>
      <c r="G26" s="7">
        <v>2160</v>
      </c>
      <c r="H26" s="7" t="s">
        <v>174</v>
      </c>
      <c r="I26" s="7" t="s">
        <v>174</v>
      </c>
      <c r="J26" s="35">
        <v>317158.12</v>
      </c>
      <c r="K26" s="36">
        <v>317158.12</v>
      </c>
      <c r="M26" s="41" t="str">
        <f t="shared" si="0"/>
        <v/>
      </c>
      <c r="N26" s="40"/>
    </row>
    <row r="27" spans="1:14" x14ac:dyDescent="0.35">
      <c r="A27" s="9" t="s">
        <v>281</v>
      </c>
      <c r="B27" s="7" t="s">
        <v>235</v>
      </c>
      <c r="C27" s="7">
        <v>531</v>
      </c>
      <c r="D27" s="7" t="s">
        <v>174</v>
      </c>
      <c r="E27" s="7" t="s">
        <v>174</v>
      </c>
      <c r="F27" s="7" t="s">
        <v>172</v>
      </c>
      <c r="G27" s="7">
        <v>0</v>
      </c>
      <c r="H27" s="7" t="s">
        <v>174</v>
      </c>
      <c r="I27" s="7" t="s">
        <v>174</v>
      </c>
      <c r="J27" s="35">
        <v>317158.12</v>
      </c>
      <c r="K27" s="36">
        <v>317158.12</v>
      </c>
      <c r="M27" s="41" t="str">
        <f t="shared" si="0"/>
        <v/>
      </c>
      <c r="N27" s="40"/>
    </row>
    <row r="28" spans="1:14" x14ac:dyDescent="0.35">
      <c r="A28" s="9" t="s">
        <v>281</v>
      </c>
      <c r="B28" s="7" t="s">
        <v>234</v>
      </c>
      <c r="C28" s="7">
        <v>1629</v>
      </c>
      <c r="D28" s="7" t="s">
        <v>174</v>
      </c>
      <c r="E28" s="7" t="s">
        <v>174</v>
      </c>
      <c r="F28" s="7" t="s">
        <v>172</v>
      </c>
      <c r="G28" s="7">
        <v>0</v>
      </c>
      <c r="H28" s="7" t="s">
        <v>174</v>
      </c>
      <c r="I28" s="7" t="s">
        <v>174</v>
      </c>
      <c r="J28" s="35">
        <v>317158.12</v>
      </c>
      <c r="K28" s="36">
        <v>317158.12</v>
      </c>
      <c r="M28" s="41" t="str">
        <f t="shared" si="0"/>
        <v/>
      </c>
      <c r="N28" s="40"/>
    </row>
    <row r="29" spans="1:14" x14ac:dyDescent="0.35">
      <c r="A29" s="7" t="s">
        <v>282</v>
      </c>
      <c r="B29" s="7" t="s">
        <v>172</v>
      </c>
      <c r="C29" s="7">
        <v>0</v>
      </c>
      <c r="D29" s="7" t="s">
        <v>174</v>
      </c>
      <c r="E29" s="7" t="s">
        <v>174</v>
      </c>
      <c r="F29" s="7" t="s">
        <v>95</v>
      </c>
      <c r="G29" s="7">
        <v>5650</v>
      </c>
      <c r="H29" s="7" t="s">
        <v>174</v>
      </c>
      <c r="I29" s="7" t="s">
        <v>174</v>
      </c>
      <c r="J29" s="35">
        <v>317158.12</v>
      </c>
      <c r="K29" s="36">
        <v>317158.12</v>
      </c>
      <c r="M29" s="41" t="str">
        <f t="shared" si="0"/>
        <v/>
      </c>
      <c r="N29" s="40"/>
    </row>
    <row r="30" spans="1:14" x14ac:dyDescent="0.35">
      <c r="A30" s="92" t="s">
        <v>282</v>
      </c>
      <c r="B30" s="10" t="s">
        <v>96</v>
      </c>
      <c r="C30" s="10">
        <v>5650</v>
      </c>
      <c r="D30" s="10" t="s">
        <v>174</v>
      </c>
      <c r="E30" s="10" t="s">
        <v>174</v>
      </c>
      <c r="F30" s="10" t="s">
        <v>172</v>
      </c>
      <c r="G30" s="10">
        <v>0</v>
      </c>
      <c r="H30" s="10" t="s">
        <v>174</v>
      </c>
      <c r="I30" s="10" t="s">
        <v>174</v>
      </c>
      <c r="J30" s="37">
        <v>317158.12</v>
      </c>
      <c r="K30" s="38">
        <v>317158.12</v>
      </c>
      <c r="M30" s="41" t="str">
        <f t="shared" si="0"/>
        <v/>
      </c>
      <c r="N30" s="40"/>
    </row>
    <row r="31" spans="1:14" x14ac:dyDescent="0.35">
      <c r="M31" s="41" t="str">
        <f t="shared" si="0"/>
        <v/>
      </c>
      <c r="N31" s="40"/>
    </row>
    <row r="32" spans="1:14" x14ac:dyDescent="0.35">
      <c r="M32" s="41" t="str">
        <f t="shared" si="0"/>
        <v/>
      </c>
      <c r="N32" s="40"/>
    </row>
    <row r="33" spans="13:14" x14ac:dyDescent="0.35">
      <c r="M33" s="41" t="str">
        <f t="shared" si="0"/>
        <v/>
      </c>
      <c r="N33" s="40"/>
    </row>
    <row r="34" spans="13:14" x14ac:dyDescent="0.35">
      <c r="M34" s="41"/>
      <c r="N34" s="40"/>
    </row>
  </sheetData>
  <pageMargins left="0.7" right="0.7" top="0.75" bottom="0.75" header="0.3" footer="0.3"/>
  <pageSetup paperSize="9" orientation="portrait" horizontalDpi="300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showGridLines="0" workbookViewId="0">
      <selection activeCell="L6" sqref="L6"/>
    </sheetView>
  </sheetViews>
  <sheetFormatPr defaultRowHeight="14.5" x14ac:dyDescent="0.35"/>
  <cols>
    <col min="1" max="1" width="5.90625" style="48" bestFit="1" customWidth="1"/>
    <col min="2" max="3" width="14.1796875" bestFit="1" customWidth="1"/>
    <col min="5" max="5" width="3.90625" customWidth="1"/>
    <col min="6" max="6" width="17" bestFit="1" customWidth="1"/>
    <col min="7" max="7" width="4.81640625" customWidth="1"/>
    <col min="8" max="8" width="11.90625" bestFit="1" customWidth="1"/>
    <col min="9" max="9" width="5.7265625" bestFit="1" customWidth="1"/>
    <col min="10" max="10" width="4.7265625" customWidth="1"/>
    <col min="11" max="11" width="17" bestFit="1" customWidth="1"/>
    <col min="12" max="13" width="13.26953125" bestFit="1" customWidth="1"/>
    <col min="14" max="14" width="11.7265625" bestFit="1" customWidth="1"/>
    <col min="15" max="15" width="10.7265625" bestFit="1" customWidth="1"/>
  </cols>
  <sheetData>
    <row r="1" spans="1:15" ht="21.5" thickBot="1" x14ac:dyDescent="0.55000000000000004">
      <c r="A1" s="62" t="s">
        <v>201</v>
      </c>
      <c r="B1" s="64">
        <f>ZOiS!B1</f>
        <v>43070</v>
      </c>
      <c r="C1" s="65">
        <f>ZOiS!B2</f>
        <v>43100</v>
      </c>
      <c r="D1" s="90" t="s">
        <v>205</v>
      </c>
      <c r="E1" s="91"/>
      <c r="F1" s="63">
        <f>ROUND((((C18-H18)*19%)-O14),0)</f>
        <v>17917</v>
      </c>
      <c r="I1" s="91" t="s">
        <v>225</v>
      </c>
      <c r="J1" s="91"/>
      <c r="K1" s="63">
        <f>ROUND(((C18-H18)*19%),0)</f>
        <v>20278</v>
      </c>
      <c r="M1" s="85" t="s">
        <v>212</v>
      </c>
      <c r="N1" s="86"/>
      <c r="O1" s="87"/>
    </row>
    <row r="2" spans="1:15" x14ac:dyDescent="0.35">
      <c r="B2" s="3"/>
      <c r="C2" s="3"/>
      <c r="N2" s="68" t="s">
        <v>213</v>
      </c>
      <c r="O2" s="69">
        <v>2347</v>
      </c>
    </row>
    <row r="3" spans="1:15" ht="15" thickBot="1" x14ac:dyDescent="0.4">
      <c r="B3" s="3"/>
      <c r="C3" s="3"/>
      <c r="N3" s="66" t="s">
        <v>214</v>
      </c>
      <c r="O3" s="21">
        <v>18</v>
      </c>
    </row>
    <row r="4" spans="1:15" ht="15" thickBot="1" x14ac:dyDescent="0.4">
      <c r="B4" s="53" t="s">
        <v>203</v>
      </c>
      <c r="C4" s="54" t="s">
        <v>204</v>
      </c>
      <c r="D4" s="24"/>
      <c r="E4" s="24"/>
      <c r="F4" s="55" t="s">
        <v>226</v>
      </c>
      <c r="G4" s="70" t="s">
        <v>227</v>
      </c>
      <c r="H4" s="56" t="s">
        <v>204</v>
      </c>
      <c r="J4" s="24"/>
      <c r="K4" s="55" t="s">
        <v>226</v>
      </c>
      <c r="L4" s="70" t="s">
        <v>227</v>
      </c>
      <c r="M4" s="56" t="s">
        <v>204</v>
      </c>
      <c r="N4" s="66" t="s">
        <v>215</v>
      </c>
      <c r="O4" s="21">
        <v>2</v>
      </c>
    </row>
    <row r="5" spans="1:15" x14ac:dyDescent="0.35">
      <c r="A5" s="76" t="s">
        <v>199</v>
      </c>
      <c r="B5" s="51">
        <v>702</v>
      </c>
      <c r="C5" s="52">
        <f>SUMIFS(ZOiS!J:J,ZOiS!A:A,Zaliczka!B5)</f>
        <v>119161.1</v>
      </c>
      <c r="E5" s="79" t="s">
        <v>202</v>
      </c>
      <c r="F5" s="50">
        <v>403</v>
      </c>
      <c r="G5" s="19">
        <v>1</v>
      </c>
      <c r="H5" s="49">
        <f>SUMIFS(ZOiS!I:I,ZOiS!A:A,Zaliczka!F5,ZOiS!B:B,Zaliczka!G5)</f>
        <v>819.21</v>
      </c>
      <c r="J5" s="82" t="s">
        <v>200</v>
      </c>
      <c r="K5" s="50">
        <v>401</v>
      </c>
      <c r="L5" s="19" t="s">
        <v>228</v>
      </c>
      <c r="M5" s="49">
        <f>SUMIFS(ZOiS!I:I,ZOiS!A:A,Zaliczka!K5,ZOiS!B:B,Zaliczka!L5)</f>
        <v>3490</v>
      </c>
      <c r="N5" s="66" t="s">
        <v>216</v>
      </c>
      <c r="O5" s="21">
        <v>-6</v>
      </c>
    </row>
    <row r="6" spans="1:15" x14ac:dyDescent="0.35">
      <c r="A6" s="77"/>
      <c r="B6" s="50">
        <v>755</v>
      </c>
      <c r="C6" s="49">
        <f>SUMIFS(ZOiS!J:J,ZOiS!A:A,Zaliczka!B6)</f>
        <v>0</v>
      </c>
      <c r="E6" s="80"/>
      <c r="F6" s="50">
        <v>403</v>
      </c>
      <c r="G6" s="19">
        <v>2</v>
      </c>
      <c r="H6" s="49">
        <f>SUMIFS(ZOiS!I:I,ZOiS!A:A,Zaliczka!F6,ZOiS!B:B,Zaliczka!G6)</f>
        <v>7288.81</v>
      </c>
      <c r="J6" s="83"/>
      <c r="K6" s="50">
        <v>401</v>
      </c>
      <c r="L6" s="19" t="s">
        <v>211</v>
      </c>
      <c r="M6" s="49">
        <f>SUMIFS(ZOiS!I:I,ZOiS!A:A,Zaliczka!K6,ZOiS!B:B,Zaliczka!L6)</f>
        <v>531</v>
      </c>
      <c r="N6" s="66" t="s">
        <v>217</v>
      </c>
      <c r="O6" s="21"/>
    </row>
    <row r="7" spans="1:15" x14ac:dyDescent="0.35">
      <c r="A7" s="77"/>
      <c r="B7" s="50"/>
      <c r="C7" s="49">
        <f>SUMIFS(ZOiS!J:J,ZOiS!A:A,Zaliczka!B7)</f>
        <v>0</v>
      </c>
      <c r="E7" s="80"/>
      <c r="F7" s="50">
        <v>401</v>
      </c>
      <c r="G7" s="19" t="s">
        <v>208</v>
      </c>
      <c r="H7" s="49">
        <f>SUMIFS(ZOiS!I:I,ZOiS!A:A,Zaliczka!F7,ZOiS!B:B,Zaliczka!G7)</f>
        <v>2700</v>
      </c>
      <c r="J7" s="83"/>
      <c r="K7" s="50"/>
      <c r="L7" s="19"/>
      <c r="M7" s="49">
        <f>SUMIFS(ZOiS!I:I,ZOiS!A:A,Zaliczka!K7,ZOiS!B:B,Zaliczka!L7)</f>
        <v>0</v>
      </c>
      <c r="N7" s="66" t="s">
        <v>218</v>
      </c>
      <c r="O7" s="21"/>
    </row>
    <row r="8" spans="1:15" x14ac:dyDescent="0.35">
      <c r="A8" s="77"/>
      <c r="B8" s="50"/>
      <c r="C8" s="49">
        <f>SUMIFS(ZOiS!J:J,ZOiS!A:A,Zaliczka!B8)</f>
        <v>0</v>
      </c>
      <c r="E8" s="80"/>
      <c r="F8" s="50">
        <v>401</v>
      </c>
      <c r="G8" s="19" t="s">
        <v>210</v>
      </c>
      <c r="H8" s="49">
        <f>SUMIFS(ZOiS!I:I,ZOiS!A:A,Zaliczka!F8,ZOiS!B:B,Zaliczka!G8)</f>
        <v>1629</v>
      </c>
      <c r="J8" s="83"/>
      <c r="K8" s="50"/>
      <c r="L8" s="19"/>
      <c r="M8" s="49">
        <f>SUMIFS(ZOiS!I:I,ZOiS!A:A,Zaliczka!K8,ZOiS!B:B,Zaliczka!L8)</f>
        <v>0</v>
      </c>
      <c r="N8" s="66" t="s">
        <v>219</v>
      </c>
      <c r="O8" s="21"/>
    </row>
    <row r="9" spans="1:15" x14ac:dyDescent="0.35">
      <c r="A9" s="77"/>
      <c r="B9" s="50"/>
      <c r="C9" s="49">
        <f>SUMIFS(ZOiS!J:J,ZOiS!A:A,Zaliczka!B9)</f>
        <v>0</v>
      </c>
      <c r="E9" s="80"/>
      <c r="F9" s="50"/>
      <c r="G9" s="19"/>
      <c r="H9" s="49">
        <f>SUMIFS(ZOiS!I:I,ZOiS!A:A,Zaliczka!F9,ZOiS!B:B,Zaliczka!G9)</f>
        <v>0</v>
      </c>
      <c r="J9" s="83"/>
      <c r="K9" s="50"/>
      <c r="L9" s="19"/>
      <c r="M9" s="49">
        <f>SUMIFS(ZOiS!I:I,ZOiS!A:A,Zaliczka!K9,ZOiS!B:B,Zaliczka!L9)</f>
        <v>0</v>
      </c>
      <c r="N9" s="66" t="s">
        <v>220</v>
      </c>
      <c r="O9" s="21"/>
    </row>
    <row r="10" spans="1:15" x14ac:dyDescent="0.35">
      <c r="A10" s="77"/>
      <c r="B10" s="50"/>
      <c r="C10" s="49">
        <f>SUMIFS(ZOiS!J:J,ZOiS!A:A,Zaliczka!B10)</f>
        <v>0</v>
      </c>
      <c r="E10" s="80"/>
      <c r="F10" s="50"/>
      <c r="G10" s="19"/>
      <c r="H10" s="49">
        <f>SUMIFS(ZOiS!I:I,ZOiS!A:A,Zaliczka!F10,ZOiS!B:B,Zaliczka!G10)</f>
        <v>0</v>
      </c>
      <c r="J10" s="83"/>
      <c r="K10" s="50"/>
      <c r="L10" s="19"/>
      <c r="M10" s="49">
        <f>SUMIFS(ZOiS!I:I,ZOiS!A:A,Zaliczka!K10,ZOiS!B:B,Zaliczka!L10)</f>
        <v>0</v>
      </c>
      <c r="N10" s="66" t="s">
        <v>221</v>
      </c>
      <c r="O10" s="21"/>
    </row>
    <row r="11" spans="1:15" x14ac:dyDescent="0.35">
      <c r="A11" s="77"/>
      <c r="B11" s="50"/>
      <c r="C11" s="49">
        <f>SUMIFS(ZOiS!J:J,ZOiS!A:A,Zaliczka!B11)</f>
        <v>0</v>
      </c>
      <c r="E11" s="80"/>
      <c r="F11" s="50"/>
      <c r="G11" s="19"/>
      <c r="H11" s="49">
        <f>SUMIFS(ZOiS!I:I,ZOiS!A:A,Zaliczka!F11,ZOiS!B:B,Zaliczka!G11)</f>
        <v>0</v>
      </c>
      <c r="J11" s="83"/>
      <c r="K11" s="50"/>
      <c r="L11" s="19"/>
      <c r="M11" s="49">
        <f>SUMIFS(ZOiS!I:I,ZOiS!A:A,Zaliczka!K11,ZOiS!B:B,Zaliczka!L11)</f>
        <v>0</v>
      </c>
      <c r="N11" s="66" t="s">
        <v>222</v>
      </c>
      <c r="O11" s="21"/>
    </row>
    <row r="12" spans="1:15" x14ac:dyDescent="0.35">
      <c r="A12" s="77"/>
      <c r="B12" s="50"/>
      <c r="C12" s="49">
        <f>SUMIFS(ZOiS!J:J,ZOiS!A:A,Zaliczka!B12)</f>
        <v>0</v>
      </c>
      <c r="E12" s="80"/>
      <c r="F12" s="50"/>
      <c r="G12" s="19"/>
      <c r="H12" s="49">
        <f>SUMIFS(ZOiS!I:I,ZOiS!A:A,Zaliczka!F12,ZOiS!B:B,Zaliczka!G12)</f>
        <v>0</v>
      </c>
      <c r="J12" s="83"/>
      <c r="K12" s="50"/>
      <c r="L12" s="19"/>
      <c r="M12" s="49">
        <f>SUMIFS(ZOiS!I:I,ZOiS!A:A,Zaliczka!K12,ZOiS!B:B,Zaliczka!L12)</f>
        <v>0</v>
      </c>
      <c r="N12" s="66" t="s">
        <v>223</v>
      </c>
      <c r="O12" s="21"/>
    </row>
    <row r="13" spans="1:15" x14ac:dyDescent="0.35">
      <c r="A13" s="77"/>
      <c r="B13" s="50"/>
      <c r="C13" s="49">
        <f>SUMIFS(ZOiS!J:J,ZOiS!A:A,Zaliczka!B13)</f>
        <v>0</v>
      </c>
      <c r="E13" s="80"/>
      <c r="F13" s="50"/>
      <c r="G13" s="19"/>
      <c r="H13" s="49">
        <f>SUMIFS(ZOiS!I:I,ZOiS!A:A,Zaliczka!F13,ZOiS!B:B,Zaliczka!G13)</f>
        <v>0</v>
      </c>
      <c r="J13" s="83"/>
      <c r="K13" s="50"/>
      <c r="L13" s="19"/>
      <c r="M13" s="49">
        <f>SUMIFS(ZOiS!I:I,ZOiS!A:A,Zaliczka!K13,ZOiS!B:B,Zaliczka!L13)</f>
        <v>0</v>
      </c>
      <c r="N13" s="66" t="s">
        <v>224</v>
      </c>
      <c r="O13" s="21"/>
    </row>
    <row r="14" spans="1:15" ht="15" thickBot="1" x14ac:dyDescent="0.4">
      <c r="A14" s="77"/>
      <c r="B14" s="50"/>
      <c r="C14" s="49">
        <f>SUMIFS(ZOiS!J:J,ZOiS!A:A,Zaliczka!B14)</f>
        <v>0</v>
      </c>
      <c r="E14" s="80"/>
      <c r="F14" s="50"/>
      <c r="G14" s="19"/>
      <c r="H14" s="49">
        <f>SUMIFS(ZOiS!I:I,ZOiS!A:A,Zaliczka!F14,ZOiS!B:B,Zaliczka!G14)</f>
        <v>0</v>
      </c>
      <c r="J14" s="83"/>
      <c r="K14" s="50"/>
      <c r="L14" s="19"/>
      <c r="M14" s="49">
        <f>SUMIFS(ZOiS!I:I,ZOiS!A:A,Zaliczka!K14,ZOiS!B:B,Zaliczka!L14)</f>
        <v>0</v>
      </c>
      <c r="N14" s="67" t="s">
        <v>206</v>
      </c>
      <c r="O14" s="22">
        <f>SUM(O2:O13)</f>
        <v>2361</v>
      </c>
    </row>
    <row r="15" spans="1:15" x14ac:dyDescent="0.35">
      <c r="A15" s="77"/>
      <c r="B15" s="50"/>
      <c r="C15" s="49">
        <f>SUMIFS(ZOiS!J:J,ZOiS!A:A,Zaliczka!B15)</f>
        <v>0</v>
      </c>
      <c r="E15" s="80"/>
      <c r="F15" s="50"/>
      <c r="G15" s="19"/>
      <c r="H15" s="49">
        <f>SUMIFS(ZOiS!I:I,ZOiS!A:A,Zaliczka!F15,ZOiS!B:B,Zaliczka!G15)</f>
        <v>0</v>
      </c>
      <c r="J15" s="83"/>
      <c r="K15" s="50"/>
      <c r="L15" s="19"/>
      <c r="M15" s="49">
        <f>SUMIFS(ZOiS!I:I,ZOiS!A:A,Zaliczka!K15,ZOiS!B:B,Zaliczka!L15)</f>
        <v>0</v>
      </c>
    </row>
    <row r="16" spans="1:15" x14ac:dyDescent="0.35">
      <c r="A16" s="77"/>
      <c r="B16" s="50"/>
      <c r="C16" s="49"/>
      <c r="E16" s="80"/>
      <c r="F16" s="50"/>
      <c r="G16" s="19"/>
      <c r="H16" s="49">
        <f>SUMIFS(ZOiS!I:I,ZOiS!A:A,Zaliczka!F16,ZOiS!B:B,Zaliczka!G16)</f>
        <v>0</v>
      </c>
      <c r="J16" s="83"/>
      <c r="K16" s="50"/>
      <c r="L16" s="19"/>
      <c r="M16" s="49">
        <f>SUMIFS(ZOiS!I:I,ZOiS!A:A,Zaliczka!K16,ZOiS!B:B,Zaliczka!L16)</f>
        <v>0</v>
      </c>
    </row>
    <row r="17" spans="1:14" ht="15" thickBot="1" x14ac:dyDescent="0.4">
      <c r="A17" s="78"/>
      <c r="B17" s="57"/>
      <c r="C17" s="58"/>
      <c r="E17" s="81"/>
      <c r="F17" s="57"/>
      <c r="G17" s="73"/>
      <c r="H17" s="49">
        <f>SUMIFS(ZOiS!I:I,ZOiS!A:A,Zaliczka!F17,ZOiS!B:B,Zaliczka!G17)</f>
        <v>0</v>
      </c>
      <c r="J17" s="84"/>
      <c r="K17" s="57"/>
      <c r="L17" s="71"/>
      <c r="M17" s="49">
        <f>SUMIFS(ZOiS!I:I,ZOiS!A:A,Zaliczka!K17,ZOiS!B:B,Zaliczka!L17)</f>
        <v>0</v>
      </c>
    </row>
    <row r="18" spans="1:14" ht="15" thickBot="1" x14ac:dyDescent="0.4">
      <c r="B18" s="47" t="s">
        <v>206</v>
      </c>
      <c r="C18" s="59">
        <f>SUM(C5:C17)</f>
        <v>119161.1</v>
      </c>
      <c r="F18" s="88" t="s">
        <v>206</v>
      </c>
      <c r="G18" s="89"/>
      <c r="H18" s="72">
        <f>SUM(H5:H17)</f>
        <v>12437.02</v>
      </c>
      <c r="J18" s="60" t="s">
        <v>206</v>
      </c>
      <c r="K18" s="61">
        <f>SUM(M5:M17)</f>
        <v>4021</v>
      </c>
      <c r="L18" s="72"/>
      <c r="M18" s="74" t="s">
        <v>207</v>
      </c>
      <c r="N18" s="75">
        <f>K18+H18</f>
        <v>16458.02</v>
      </c>
    </row>
  </sheetData>
  <mergeCells count="7">
    <mergeCell ref="A5:A17"/>
    <mergeCell ref="E5:E17"/>
    <mergeCell ref="J5:J17"/>
    <mergeCell ref="M1:O1"/>
    <mergeCell ref="F18:G18"/>
    <mergeCell ref="D1:E1"/>
    <mergeCell ref="I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Start</vt:lpstr>
      <vt:lpstr>Dane</vt:lpstr>
      <vt:lpstr>PK</vt:lpstr>
      <vt:lpstr>ZOiS</vt:lpstr>
      <vt:lpstr>Dziennik</vt:lpstr>
      <vt:lpstr>Zapisy</vt:lpstr>
      <vt:lpstr>Zaliczka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Chomuszko, Magdalena</cp:lastModifiedBy>
  <dcterms:created xsi:type="dcterms:W3CDTF">2017-06-26T07:49:41Z</dcterms:created>
  <dcterms:modified xsi:type="dcterms:W3CDTF">2017-07-02T08:30:33Z</dcterms:modified>
</cp:coreProperties>
</file>